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firstSheet="6" activeTab="15"/>
  </bookViews>
  <sheets>
    <sheet name="FY06" sheetId="1" r:id="rId1"/>
    <sheet name="FY07" sheetId="2" r:id="rId2"/>
    <sheet name="FY08" sheetId="3" r:id="rId3"/>
    <sheet name="FY09" sheetId="4" r:id="rId4"/>
    <sheet name="FY10" sheetId="5" r:id="rId5"/>
    <sheet name="FY11" sheetId="6" r:id="rId6"/>
    <sheet name="FY12" sheetId="7" r:id="rId7"/>
    <sheet name="FY13" sheetId="8" r:id="rId8"/>
    <sheet name="FY14" sheetId="9" r:id="rId9"/>
    <sheet name="FY15" sheetId="10" r:id="rId10"/>
    <sheet name="FY16" sheetId="11" r:id="rId11"/>
    <sheet name="FY17" sheetId="12" r:id="rId12"/>
    <sheet name="FY18" sheetId="13" r:id="rId13"/>
    <sheet name="FY19" sheetId="14" r:id="rId14"/>
    <sheet name="FY20" sheetId="15" r:id="rId15"/>
    <sheet name="FY21" sheetId="16" r:id="rId16"/>
  </sheets>
  <externalReferences>
    <externalReference r:id="rId19"/>
  </externalReferences>
  <definedNames>
    <definedName name="INCR" localSheetId="4">'FY10'!$M$3</definedName>
    <definedName name="INCR">'FY09'!$M$3</definedName>
    <definedName name="_xlnm.Print_Area" localSheetId="5">'FY11'!$A$1:$U$53</definedName>
  </definedNames>
  <calcPr fullCalcOnLoad="1"/>
</workbook>
</file>

<file path=xl/sharedStrings.xml><?xml version="1.0" encoding="utf-8"?>
<sst xmlns="http://schemas.openxmlformats.org/spreadsheetml/2006/main" count="1111" uniqueCount="197">
  <si>
    <t xml:space="preserve">                                              TOWN OF BERLIN</t>
  </si>
  <si>
    <t>CLASSIFICATION SPREADSHEET FY 2006 (Based on a 3.0% cost of living increase)</t>
  </si>
  <si>
    <t>Minimum</t>
  </si>
  <si>
    <t xml:space="preserve">               </t>
  </si>
  <si>
    <t xml:space="preserve">                  </t>
  </si>
  <si>
    <t>Maximum</t>
  </si>
  <si>
    <t>POLICE</t>
  </si>
  <si>
    <t>HIGHWAY</t>
  </si>
  <si>
    <t>ADMINISTRATION</t>
  </si>
  <si>
    <t>OTHERS</t>
  </si>
  <si>
    <t>Grade</t>
  </si>
  <si>
    <t>I</t>
  </si>
  <si>
    <t>Annual</t>
  </si>
  <si>
    <t>II</t>
  </si>
  <si>
    <t>III</t>
  </si>
  <si>
    <t>IV</t>
  </si>
  <si>
    <t>Accountant Clerk</t>
  </si>
  <si>
    <t>V</t>
  </si>
  <si>
    <t>Dispatch Part Time Dispatch Full Time</t>
  </si>
  <si>
    <t xml:space="preserve">Driver/Laborer                              </t>
  </si>
  <si>
    <t>Assessors Clerk               Town Custodian</t>
  </si>
  <si>
    <t>Library Staff               TransferStation Manager</t>
  </si>
  <si>
    <t>VI</t>
  </si>
  <si>
    <t>Dispatch Supervisor</t>
  </si>
  <si>
    <t>Operator/Laborer</t>
  </si>
  <si>
    <t>Assistant to Assessor</t>
  </si>
  <si>
    <t>Library Circulation Services Library Children's Services</t>
  </si>
  <si>
    <t>VII</t>
  </si>
  <si>
    <t>Library Assistant-Programs</t>
  </si>
  <si>
    <t>VIII</t>
  </si>
  <si>
    <t>Foreman</t>
  </si>
  <si>
    <t xml:space="preserve">Town Secretary       </t>
  </si>
  <si>
    <t>Library Director</t>
  </si>
  <si>
    <t>IX</t>
  </si>
  <si>
    <t>*Approximate Annual Figure - based on 40 hours a week</t>
  </si>
  <si>
    <t>New Hourly, Salaried, and Elected Officials 2006 (Based on a 3.0 % cost of living increase)</t>
  </si>
  <si>
    <t>Hourly</t>
  </si>
  <si>
    <t xml:space="preserve"> </t>
  </si>
  <si>
    <t>Call Fire</t>
  </si>
  <si>
    <t>Call EMT</t>
  </si>
  <si>
    <t>Call First Responder</t>
  </si>
  <si>
    <t>Salaried</t>
  </si>
  <si>
    <t>Town Accountant</t>
  </si>
  <si>
    <t>Working Assessor</t>
  </si>
  <si>
    <t>Police Chief</t>
  </si>
  <si>
    <t>Fire Chief</t>
  </si>
  <si>
    <t>Highway Superintendent</t>
  </si>
  <si>
    <t>EMS Director</t>
  </si>
  <si>
    <t>Elected Officials</t>
  </si>
  <si>
    <t>Town Clerk</t>
  </si>
  <si>
    <t>Treasurer</t>
  </si>
  <si>
    <t>Tax Collector</t>
  </si>
  <si>
    <t>(Last Revision - April 13, 2006)</t>
  </si>
  <si>
    <t>CLASSIFICATION SPREADSHEET FY 2007 (Based on a 4.0% cost of living increase)</t>
  </si>
  <si>
    <t>(Last Revision - November 15, 2005)</t>
  </si>
  <si>
    <t>New Hourly, Salaried, and Elected Officials 2007 (Based on a 4.0 % cost of living increase)</t>
  </si>
  <si>
    <t>Library Page</t>
  </si>
  <si>
    <t>CLASSIFICATION SPREADSHEET FY 2008 (Based on a 3.3% cost of living increase)</t>
  </si>
  <si>
    <t>New Hourly, Salaried, and Elected Officials 2008 (Based on a 3.3 % cost of living increase)</t>
  </si>
  <si>
    <t>(Last Revision - October 31, 2006)</t>
  </si>
  <si>
    <t xml:space="preserve">CLASSIFICATION SPREADSHEET FY 2009 </t>
  </si>
  <si>
    <t>cost of living increase)</t>
  </si>
  <si>
    <t>Based on</t>
  </si>
  <si>
    <t>(</t>
  </si>
  <si>
    <t>(Last Revision -November 5, 2007)</t>
  </si>
  <si>
    <t xml:space="preserve">CLASSIFICATION SPREADSHEET FY 2010 </t>
  </si>
  <si>
    <t xml:space="preserve">New Hourly, Salaried, and Elected Officials 2009 </t>
  </si>
  <si>
    <t xml:space="preserve">New Hourly, Salaried, and Elected Officials 2010 </t>
  </si>
  <si>
    <t xml:space="preserve">New Hourly, Salaried, and Elected Officials 2011 </t>
  </si>
  <si>
    <t xml:space="preserve">CLASSIFICATION SPREADSHEET FY 2011 </t>
  </si>
  <si>
    <t>Rescue Chief</t>
  </si>
  <si>
    <t>Adj to Actual</t>
  </si>
  <si>
    <t>(Last Revision -November 3, 2008)</t>
  </si>
  <si>
    <t>PT Transfer Station Workers</t>
  </si>
  <si>
    <t xml:space="preserve">CLASSIFICATION SPREADSHEET FY 2012 </t>
  </si>
  <si>
    <t xml:space="preserve">CLASSIFICATION SPREADSHEET FY 2013 </t>
  </si>
  <si>
    <t>New Hourly, Salaried, and Elected Officials 2013</t>
  </si>
  <si>
    <t>Hourly, Salaried, and Elected Officials FY2014</t>
  </si>
  <si>
    <t>ADMIN</t>
  </si>
  <si>
    <t>Clerk</t>
  </si>
  <si>
    <t xml:space="preserve">Library Staff               TransferStation Manager  </t>
  </si>
  <si>
    <t>Town Hall Secretary</t>
  </si>
  <si>
    <t xml:space="preserve">Administrative Secretary       </t>
  </si>
  <si>
    <t>Part Time Janitor</t>
  </si>
  <si>
    <t>Transfer Station Attendant</t>
  </si>
  <si>
    <t>Heavy Equip. Operator/Driver/Laborer/Mechanic</t>
  </si>
  <si>
    <t>Master Heavy Equip. Operator/Driver/Laborer/Mechanic</t>
  </si>
  <si>
    <t>1870 Town Hall Manager</t>
  </si>
  <si>
    <t>Town Custodian</t>
  </si>
  <si>
    <t>Board of Health Clerk</t>
  </si>
  <si>
    <t>Assessors Clerk                 Inspector/Land Use Clerk</t>
  </si>
  <si>
    <t>Foreman-Operator/Driver/Laborer/Mechanic</t>
  </si>
  <si>
    <t>Working Assssor</t>
  </si>
  <si>
    <t>Fire Lt.</t>
  </si>
  <si>
    <t>Fire Capt.</t>
  </si>
  <si>
    <t>Asst. Chief</t>
  </si>
  <si>
    <t>Deputy Chief</t>
  </si>
  <si>
    <t>Highway Supt.</t>
  </si>
  <si>
    <r>
      <t>Hourly</t>
    </r>
    <r>
      <rPr>
        <sz val="9"/>
        <rFont val="Arial"/>
        <family val="2"/>
      </rPr>
      <t xml:space="preserve">   </t>
    </r>
  </si>
  <si>
    <t>Animal Inspector</t>
  </si>
  <si>
    <t>Dog Officer</t>
  </si>
  <si>
    <t>Call First Rsp.</t>
  </si>
  <si>
    <t>Data Syst. Coord.</t>
  </si>
  <si>
    <t>Hourly and Salaried Officials FY2015</t>
  </si>
  <si>
    <t>Hourly and Salaried Officials FY2016</t>
  </si>
  <si>
    <t>$9.00*</t>
  </si>
  <si>
    <t>$9.29*</t>
  </si>
  <si>
    <t>$9.50*</t>
  </si>
  <si>
    <t>$9.70*</t>
  </si>
  <si>
    <t>$9.94*</t>
  </si>
  <si>
    <t>$9.68*</t>
  </si>
  <si>
    <t>$9.92*</t>
  </si>
  <si>
    <t>$20,134.40</t>
  </si>
  <si>
    <t>$20,633.60</t>
  </si>
  <si>
    <t>*Note: To remain consistent with MA Min. Wage, any hourly amount below $10.00/hr will increase to $10.00 on 1/1/16</t>
  </si>
  <si>
    <t>Driver/Laborer</t>
  </si>
  <si>
    <t>Accountant</t>
  </si>
  <si>
    <t>Data Systems Coord</t>
  </si>
  <si>
    <t xml:space="preserve">Prininciple Assessor </t>
  </si>
  <si>
    <t>Fire Captain</t>
  </si>
  <si>
    <t>Rescue Captain</t>
  </si>
  <si>
    <t>Rescue Assistant Chief</t>
  </si>
  <si>
    <t>Fire Assistant Chief</t>
  </si>
  <si>
    <t>Fire Deputy Chief</t>
  </si>
  <si>
    <t>Annual figure is approxmiate &amp; based on 40 hour week.</t>
  </si>
  <si>
    <t>*Note: To remain consistent with MA Min. Wage, any hourly amount below $11.00/hr will increase to $11.00 on 1/1/17</t>
  </si>
  <si>
    <t>Hourly and Salaried Officials FY2017</t>
  </si>
  <si>
    <t>Starting in FY17, the Hourly and Salary employees not on the Personnel Classification Spreadsheet are being listed on a separate page immediately</t>
  </si>
  <si>
    <t>following this page. - Acting Personnel Committee</t>
  </si>
  <si>
    <t xml:space="preserve">NOTE:  The Berlin Board of Selectmen has advised in its FY17 budget letter to all department heads as follows:  </t>
  </si>
  <si>
    <t xml:space="preserve">Any adjustments other than the COLA for hourly and salary employees not on the Personnel Classification Spreadsheet </t>
  </si>
  <si>
    <t>(whether or not subject to contract) should be considered by their department head or appointing authority as per the budget process.</t>
  </si>
  <si>
    <t>Thomas Andrew</t>
  </si>
  <si>
    <t>Walter Bickford</t>
  </si>
  <si>
    <t xml:space="preserve">Judy Booman </t>
  </si>
  <si>
    <t>ACTING BERLIN PERSONNEL COMMITTEE this 2nd day of November, 2015</t>
  </si>
  <si>
    <t>PUBLIC SAFETY</t>
  </si>
  <si>
    <t>Call Firefighter/EMT</t>
  </si>
  <si>
    <t>Call Lieutenant</t>
  </si>
  <si>
    <t>Firefighter/EMT</t>
  </si>
  <si>
    <t>Call Captain</t>
  </si>
  <si>
    <t>Lieutenant</t>
  </si>
  <si>
    <t>Call Assistant Chief</t>
  </si>
  <si>
    <t>Captain</t>
  </si>
  <si>
    <t>Assistant Chief</t>
  </si>
  <si>
    <t>Call Deputy Chief</t>
  </si>
  <si>
    <t>X</t>
  </si>
  <si>
    <t>Judith Booman</t>
  </si>
  <si>
    <t xml:space="preserve">Thomas Andrew </t>
  </si>
  <si>
    <t xml:space="preserve">Christine Keefe </t>
  </si>
  <si>
    <t>Acting Personnel Committee</t>
  </si>
  <si>
    <t>1870TownHall Mngr     Accountant Clerk</t>
  </si>
  <si>
    <t xml:space="preserve">Admin. Secretary       </t>
  </si>
  <si>
    <t>Assistant Treasurer</t>
  </si>
  <si>
    <t>Sr. Transfer Station Attendant</t>
  </si>
  <si>
    <t xml:space="preserve">Assessor Assistant Administrator </t>
  </si>
  <si>
    <t>COA Van Driver</t>
  </si>
  <si>
    <t>Fire Clerk; Public Safety Admin. Assist.</t>
  </si>
  <si>
    <t>Call Firefighter; Call EMT; EMS Corridnator</t>
  </si>
  <si>
    <t>Library Page                   Cable Video Prod. Asst.</t>
  </si>
  <si>
    <r>
      <t xml:space="preserve">Approved </t>
    </r>
    <r>
      <rPr>
        <i/>
        <sz val="10"/>
        <rFont val="Arial"/>
        <family val="2"/>
      </rPr>
      <t xml:space="preserve">as revised </t>
    </r>
    <r>
      <rPr>
        <sz val="10"/>
        <rFont val="Arial"/>
        <family val="2"/>
      </rPr>
      <t>March 27, 2017</t>
    </r>
  </si>
  <si>
    <t>Library Children's Services</t>
  </si>
  <si>
    <t>Library Page                              Cable Video Prod. Asst.</t>
  </si>
  <si>
    <t>Assessor Assistant Admin.</t>
  </si>
  <si>
    <t>Firefighter; EMT; EMS Corridnator; First Responder</t>
  </si>
  <si>
    <t>Assistant Chief                                  Fire Marshall</t>
  </si>
  <si>
    <t>Custodian</t>
  </si>
  <si>
    <t>Master Heavy Equip. Op./Driver/Laborer/Mech.</t>
  </si>
  <si>
    <t>Treasurer File Clerk</t>
  </si>
  <si>
    <t xml:space="preserve">Library Assistant                          TransferStation Manager  </t>
  </si>
  <si>
    <t>Fire Admin. Clerk; Public Safety Admin. Assist.</t>
  </si>
  <si>
    <t>Library Circ./Technical Services</t>
  </si>
  <si>
    <t>Heavy Equip. Op./Driver/Laborer/Mech.                                  Driver w/ Class B License</t>
  </si>
  <si>
    <t>Assistant to Assessor              Assistant Treasurer</t>
  </si>
  <si>
    <t xml:space="preserve">Assistant Collector </t>
  </si>
  <si>
    <t>Heavy Equipment Operator/Driver/Laborer</t>
  </si>
  <si>
    <t>Claire Pond</t>
  </si>
  <si>
    <t>Thomas Bradley</t>
  </si>
  <si>
    <t>Personnel Committee</t>
  </si>
  <si>
    <t>Amended/Approved _______, 2018</t>
  </si>
  <si>
    <r>
      <t xml:space="preserve">Assessors Clerk                 Inspector/Land Use Clerk    </t>
    </r>
    <r>
      <rPr>
        <b/>
        <sz val="6"/>
        <color indexed="10"/>
        <rFont val="Arial Narrow"/>
        <family val="2"/>
      </rPr>
      <t>COA Director</t>
    </r>
  </si>
  <si>
    <t xml:space="preserve">1870 Town Hall Mgr     </t>
  </si>
  <si>
    <t>min wage change</t>
  </si>
  <si>
    <t>Assessors Clerk                 Inspector/Land Use Clerk                     COA Director</t>
  </si>
  <si>
    <t>Assistant Town Clerk</t>
  </si>
  <si>
    <t>Public Safety Admin Assistant</t>
  </si>
  <si>
    <t>Fire Admin. Clerk</t>
  </si>
  <si>
    <t>Accountant Clerk      Property Lister</t>
  </si>
  <si>
    <t>Susan Therrien</t>
  </si>
  <si>
    <t>Amended/Approved 1/31/2019</t>
  </si>
  <si>
    <t>Local Bldg Inspector</t>
  </si>
  <si>
    <t>Firefighter; EMT; EMS Coordinator; First Responder</t>
  </si>
  <si>
    <t>Custodian                COA Van Driver</t>
  </si>
  <si>
    <t xml:space="preserve">Library Page                              </t>
  </si>
  <si>
    <t>Cable Video Prod. Asst.</t>
  </si>
  <si>
    <t>DRAFT 11 04 19</t>
  </si>
  <si>
    <t>Veteran's Agent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</si>
</sst>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#,##0.00;[Red]#,##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"/>
  </numFmts>
  <fonts count="5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9"/>
      <name val="Arial"/>
      <family val="2"/>
    </font>
    <font>
      <b/>
      <u val="single"/>
      <sz val="9"/>
      <name val="Arial Black"/>
      <family val="2"/>
    </font>
    <font>
      <sz val="12"/>
      <name val="Garamond"/>
      <family val="1"/>
    </font>
    <font>
      <i/>
      <sz val="10"/>
      <name val="Arial"/>
      <family val="2"/>
    </font>
    <font>
      <sz val="6"/>
      <name val="Arial Narrow"/>
      <family val="2"/>
    </font>
    <font>
      <sz val="6"/>
      <name val="Arial"/>
      <family val="2"/>
    </font>
    <font>
      <b/>
      <sz val="6"/>
      <color indexed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42" fontId="4" fillId="0" borderId="10" xfId="0" applyNumberFormat="1" applyFont="1" applyBorder="1" applyAlignment="1">
      <alignment horizontal="center"/>
    </xf>
    <xf numFmtId="4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4" fontId="4" fillId="33" borderId="0" xfId="0" applyNumberFormat="1" applyFont="1" applyFill="1" applyBorder="1" applyAlignment="1">
      <alignment horizontal="center"/>
    </xf>
    <xf numFmtId="43" fontId="4" fillId="33" borderId="12" xfId="0" applyNumberFormat="1" applyFont="1" applyFill="1" applyBorder="1" applyAlignment="1">
      <alignment horizontal="center"/>
    </xf>
    <xf numFmtId="43" fontId="4" fillId="33" borderId="0" xfId="0" applyNumberFormat="1" applyFont="1" applyFill="1" applyBorder="1" applyAlignment="1">
      <alignment horizontal="center"/>
    </xf>
    <xf numFmtId="43" fontId="4" fillId="33" borderId="13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center" vertical="top"/>
      <protection/>
    </xf>
    <xf numFmtId="0" fontId="4" fillId="33" borderId="13" xfId="0" applyFont="1" applyFill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43" fontId="4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 applyProtection="1">
      <alignment horizontal="center"/>
      <protection/>
    </xf>
    <xf numFmtId="165" fontId="4" fillId="0" borderId="12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4" fillId="0" borderId="15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 applyProtection="1">
      <alignment horizontal="left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10" fillId="0" borderId="16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65" fontId="3" fillId="0" borderId="10" xfId="44" applyNumberFormat="1" applyFont="1" applyBorder="1" applyAlignment="1">
      <alignment horizontal="right"/>
    </xf>
    <xf numFmtId="165" fontId="3" fillId="0" borderId="10" xfId="44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44" applyNumberFormat="1" applyFont="1" applyBorder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0" fillId="0" borderId="19" xfId="0" applyBorder="1" applyAlignment="1">
      <alignment/>
    </xf>
    <xf numFmtId="0" fontId="7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10" fillId="0" borderId="15" xfId="0" applyFont="1" applyBorder="1" applyAlignment="1" applyProtection="1">
      <alignment vertical="top"/>
      <protection/>
    </xf>
    <xf numFmtId="0" fontId="4" fillId="0" borderId="16" xfId="0" applyFont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5" fontId="4" fillId="0" borderId="10" xfId="44" applyNumberFormat="1" applyFont="1" applyBorder="1" applyAlignment="1">
      <alignment horizontal="right"/>
    </xf>
    <xf numFmtId="165" fontId="4" fillId="0" borderId="10" xfId="44" applyNumberFormat="1" applyFont="1" applyBorder="1" applyAlignment="1">
      <alignment horizontal="right" vertical="top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0" xfId="0" applyFont="1" applyAlignment="1" applyProtection="1">
      <alignment horizontal="center"/>
      <protection/>
    </xf>
    <xf numFmtId="165" fontId="4" fillId="0" borderId="10" xfId="44" applyNumberFormat="1" applyFont="1" applyBorder="1" applyAlignment="1">
      <alignment horizontal="left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4" fontId="4" fillId="0" borderId="10" xfId="44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0" xfId="0" applyNumberFormat="1" applyFont="1" applyBorder="1" applyAlignment="1" applyProtection="1">
      <alignment horizontal="center"/>
      <protection/>
    </xf>
    <xf numFmtId="165" fontId="4" fillId="34" borderId="10" xfId="0" applyNumberFormat="1" applyFont="1" applyFill="1" applyBorder="1" applyAlignment="1">
      <alignment horizontal="center"/>
    </xf>
    <xf numFmtId="165" fontId="4" fillId="34" borderId="10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3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 horizontal="center"/>
    </xf>
    <xf numFmtId="165" fontId="4" fillId="35" borderId="10" xfId="0" applyNumberFormat="1" applyFont="1" applyFill="1" applyBorder="1" applyAlignment="1" applyProtection="1">
      <alignment horizontal="center"/>
      <protection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 applyProtection="1">
      <alignment horizontal="center"/>
      <protection/>
    </xf>
    <xf numFmtId="167" fontId="4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5" xfId="0" applyFont="1" applyBorder="1" applyAlignment="1" applyProtection="1">
      <alignment vertical="top"/>
      <protection/>
    </xf>
    <xf numFmtId="0" fontId="15" fillId="0" borderId="15" xfId="0" applyFont="1" applyBorder="1" applyAlignment="1" applyProtection="1">
      <alignment vertical="top" wrapText="1"/>
      <protection/>
    </xf>
    <xf numFmtId="0" fontId="15" fillId="0" borderId="16" xfId="0" applyFont="1" applyBorder="1" applyAlignment="1">
      <alignment/>
    </xf>
    <xf numFmtId="0" fontId="15" fillId="33" borderId="0" xfId="0" applyFont="1" applyFill="1" applyBorder="1" applyAlignment="1">
      <alignment vertical="top" wrapText="1"/>
    </xf>
    <xf numFmtId="0" fontId="15" fillId="33" borderId="11" xfId="0" applyFont="1" applyFill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3" xfId="0" applyFont="1" applyBorder="1" applyAlignment="1">
      <alignment/>
    </xf>
    <xf numFmtId="0" fontId="15" fillId="33" borderId="23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16" xfId="0" applyFont="1" applyBorder="1" applyAlignment="1">
      <alignment wrapText="1"/>
    </xf>
    <xf numFmtId="4" fontId="15" fillId="33" borderId="12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9" fillId="0" borderId="0" xfId="0" applyFont="1" applyAlignment="1" applyProtection="1">
      <alignment horizontal="center"/>
      <protection/>
    </xf>
    <xf numFmtId="165" fontId="8" fillId="35" borderId="10" xfId="0" applyNumberFormat="1" applyFont="1" applyFill="1" applyBorder="1" applyAlignment="1">
      <alignment horizontal="center"/>
    </xf>
    <xf numFmtId="165" fontId="8" fillId="35" borderId="10" xfId="0" applyNumberFormat="1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/>
    </xf>
    <xf numFmtId="0" fontId="19" fillId="0" borderId="0" xfId="0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4" fontId="8" fillId="33" borderId="18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8" fillId="0" borderId="17" xfId="0" applyFont="1" applyBorder="1" applyAlignment="1">
      <alignment vertical="top" wrapText="1"/>
    </xf>
    <xf numFmtId="165" fontId="8" fillId="0" borderId="10" xfId="0" applyNumberFormat="1" applyFont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3" fontId="8" fillId="33" borderId="18" xfId="0" applyNumberFormat="1" applyFont="1" applyFill="1" applyBorder="1" applyAlignment="1">
      <alignment horizontal="center"/>
    </xf>
    <xf numFmtId="43" fontId="8" fillId="33" borderId="13" xfId="0" applyNumberFormat="1" applyFont="1" applyFill="1" applyBorder="1" applyAlignment="1">
      <alignment horizontal="center"/>
    </xf>
    <xf numFmtId="43" fontId="8" fillId="33" borderId="0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vertical="top" wrapText="1"/>
    </xf>
    <xf numFmtId="167" fontId="8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43" fontId="8" fillId="33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9" fillId="33" borderId="1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10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65" fontId="3" fillId="0" borderId="10" xfId="44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0" xfId="44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4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0" xfId="44" applyNumberFormat="1" applyFont="1" applyBorder="1" applyAlignment="1">
      <alignment horizontal="center"/>
    </xf>
    <xf numFmtId="0" fontId="4" fillId="0" borderId="19" xfId="44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ndc\Downloads\Documents%20and%20Settings\taxcollector.TOWNOFFICES\Local%20Settings\Temporary%20Internet%20Files\OLK26E6\Berlin%20Spreadshe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"/>
      <sheetName val="FY07"/>
      <sheetName val="FY08"/>
      <sheetName val="FY09"/>
      <sheetName val="FY10"/>
      <sheetName val="FY11"/>
      <sheetName val="FY12"/>
      <sheetName val="FY13"/>
      <sheetName val="FY14"/>
      <sheetName val="FY15"/>
      <sheetName val="FY16"/>
      <sheetName val="FY17"/>
      <sheetName val="FY18"/>
      <sheetName val="FY19"/>
      <sheetName val="FY20"/>
      <sheetName val="Sheet2"/>
    </sheetNames>
    <sheetDataSet>
      <sheetData sheetId="0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5">
          <cell r="E45">
            <v>0</v>
          </cell>
        </row>
        <row r="46">
          <cell r="E46">
            <v>0</v>
          </cell>
        </row>
        <row r="51">
          <cell r="E51">
            <v>0</v>
          </cell>
        </row>
        <row r="52">
          <cell r="E52">
            <v>0</v>
          </cell>
        </row>
      </sheetData>
      <sheetData sheetId="15">
        <row r="7">
          <cell r="B7">
            <v>12</v>
          </cell>
          <cell r="C7">
            <v>12</v>
          </cell>
          <cell r="D7">
            <v>12</v>
          </cell>
          <cell r="E7">
            <v>12</v>
          </cell>
          <cell r="F7">
            <v>12</v>
          </cell>
          <cell r="G7">
            <v>12.24</v>
          </cell>
          <cell r="H7">
            <v>12.4848</v>
          </cell>
          <cell r="I7">
            <v>12.734496</v>
          </cell>
          <cell r="J7">
            <v>12.98918592</v>
          </cell>
          <cell r="K7">
            <v>13.2489696384</v>
          </cell>
          <cell r="L7">
            <v>13.513949031168</v>
          </cell>
          <cell r="M7">
            <v>13.78422801179136</v>
          </cell>
        </row>
        <row r="11">
          <cell r="B11">
            <v>26520</v>
          </cell>
          <cell r="C11">
            <v>27050.4</v>
          </cell>
          <cell r="D11">
            <v>27591.408</v>
          </cell>
          <cell r="E11">
            <v>28143.23616</v>
          </cell>
          <cell r="F11">
            <v>28706.100883200004</v>
          </cell>
          <cell r="G11">
            <v>29280.222900864002</v>
          </cell>
          <cell r="H11">
            <v>29865.82735888128</v>
          </cell>
          <cell r="I11">
            <v>30463.143906058907</v>
          </cell>
          <cell r="J11">
            <v>31072.406784180086</v>
          </cell>
          <cell r="K11">
            <v>31693.85491986369</v>
          </cell>
          <cell r="L11">
            <v>32327.732018260962</v>
          </cell>
          <cell r="M11">
            <v>32974.28665862618</v>
          </cell>
        </row>
        <row r="13">
          <cell r="B13">
            <v>14.64</v>
          </cell>
          <cell r="C13">
            <v>14.99</v>
          </cell>
          <cell r="D13">
            <v>15.32</v>
          </cell>
          <cell r="E13">
            <v>15.65</v>
          </cell>
          <cell r="F13">
            <v>15.99</v>
          </cell>
          <cell r="G13">
            <v>16.39</v>
          </cell>
          <cell r="H13">
            <v>16.74</v>
          </cell>
          <cell r="I13">
            <v>17.13</v>
          </cell>
          <cell r="J13">
            <v>17.53</v>
          </cell>
          <cell r="K13">
            <v>17.89</v>
          </cell>
          <cell r="L13">
            <v>18.3</v>
          </cell>
          <cell r="M13">
            <v>18.7</v>
          </cell>
        </row>
        <row r="17">
          <cell r="B17">
            <v>36587.2</v>
          </cell>
          <cell r="C17">
            <v>37377.6</v>
          </cell>
          <cell r="D17">
            <v>38209.6</v>
          </cell>
          <cell r="E17">
            <v>39062.4</v>
          </cell>
          <cell r="F17">
            <v>39936</v>
          </cell>
          <cell r="G17">
            <v>40872</v>
          </cell>
          <cell r="H17">
            <v>41787.2</v>
          </cell>
          <cell r="I17">
            <v>42723.2</v>
          </cell>
          <cell r="J17">
            <v>43700.8</v>
          </cell>
          <cell r="K17">
            <v>44636.8</v>
          </cell>
          <cell r="L17">
            <v>45676.8</v>
          </cell>
          <cell r="M17">
            <v>46696</v>
          </cell>
        </row>
        <row r="19">
          <cell r="B19">
            <v>19.63</v>
          </cell>
          <cell r="C19">
            <v>20.07</v>
          </cell>
          <cell r="D19">
            <v>20.53</v>
          </cell>
          <cell r="E19">
            <v>21</v>
          </cell>
          <cell r="F19">
            <v>21.45</v>
          </cell>
          <cell r="G19">
            <v>21.94</v>
          </cell>
          <cell r="H19">
            <v>22.44</v>
          </cell>
          <cell r="I19">
            <v>22.94</v>
          </cell>
          <cell r="J19">
            <v>23.45</v>
          </cell>
          <cell r="K19">
            <v>23.99</v>
          </cell>
          <cell r="L19">
            <v>24.53</v>
          </cell>
          <cell r="M19">
            <v>25.09</v>
          </cell>
        </row>
        <row r="23">
          <cell r="B23">
            <v>45718.4</v>
          </cell>
          <cell r="C23">
            <v>46716.8</v>
          </cell>
          <cell r="D23">
            <v>47798.4</v>
          </cell>
          <cell r="E23">
            <v>48859.2</v>
          </cell>
          <cell r="F23">
            <v>50003.2</v>
          </cell>
          <cell r="G23">
            <v>51105.6</v>
          </cell>
          <cell r="H23">
            <v>52249.6</v>
          </cell>
          <cell r="I23">
            <v>53435.200000000004</v>
          </cell>
          <cell r="J23">
            <v>54620.8</v>
          </cell>
          <cell r="K23">
            <v>55827.2</v>
          </cell>
          <cell r="L23">
            <v>57116.8</v>
          </cell>
          <cell r="M23">
            <v>58385.6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00390625" style="36" customWidth="1"/>
    <col min="6" max="13" width="7.710937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1</v>
      </c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1.03*('[1]Sheet2'!B7)</f>
        <v>12.36</v>
      </c>
      <c r="C7" s="19">
        <f>1.03*('[1]Sheet2'!C7)</f>
        <v>12.36</v>
      </c>
      <c r="D7" s="19">
        <f>1.03*('[1]Sheet2'!D7)</f>
        <v>12.36</v>
      </c>
      <c r="E7" s="19">
        <f>1.03*('[1]Sheet2'!E7)</f>
        <v>12.36</v>
      </c>
      <c r="F7" s="19">
        <f>1.03*('[1]Sheet2'!F7)</f>
        <v>12.36</v>
      </c>
      <c r="G7" s="19">
        <f>1.03*('[1]Sheet2'!G7)</f>
        <v>12.6072</v>
      </c>
      <c r="H7" s="19">
        <f>1.03*('[1]Sheet2'!H7)</f>
        <v>12.859344</v>
      </c>
      <c r="I7" s="19">
        <f>1.03*('[1]Sheet2'!I7)</f>
        <v>13.116530880000001</v>
      </c>
      <c r="J7" s="19">
        <f>1.03*('[1]Sheet2'!J7)</f>
        <v>13.3788614976</v>
      </c>
      <c r="K7" s="19">
        <f>1.03*('[1]Sheet2'!K7)</f>
        <v>13.646438727552</v>
      </c>
      <c r="L7" s="19">
        <f>1.03*('[1]Sheet2'!L7)</f>
        <v>13.919367502103041</v>
      </c>
      <c r="M7" s="19">
        <f>1.03*('[1]Sheet2'!M7)</f>
        <v>14.197754852145101</v>
      </c>
      <c r="N7" s="20"/>
      <c r="O7" s="21"/>
      <c r="P7" s="20"/>
      <c r="Q7" s="22"/>
      <c r="R7" s="22"/>
      <c r="S7" s="22"/>
      <c r="T7" s="21"/>
    </row>
    <row r="8" spans="1:20" s="26" customFormat="1" ht="19.5" customHeight="1">
      <c r="A8" s="23" t="s">
        <v>12</v>
      </c>
      <c r="B8" s="24">
        <f aca="true" t="shared" si="0" ref="B8:M8">2080*B7</f>
        <v>25708.8</v>
      </c>
      <c r="C8" s="24">
        <f t="shared" si="0"/>
        <v>25708.8</v>
      </c>
      <c r="D8" s="24">
        <f t="shared" si="0"/>
        <v>25708.8</v>
      </c>
      <c r="E8" s="24">
        <f t="shared" si="0"/>
        <v>25708.8</v>
      </c>
      <c r="F8" s="24">
        <f t="shared" si="0"/>
        <v>25708.8</v>
      </c>
      <c r="G8" s="24">
        <f t="shared" si="0"/>
        <v>26222.976000000002</v>
      </c>
      <c r="H8" s="24">
        <f t="shared" si="0"/>
        <v>26747.43552</v>
      </c>
      <c r="I8" s="24">
        <f t="shared" si="0"/>
        <v>27282.384230400003</v>
      </c>
      <c r="J8" s="24">
        <f t="shared" si="0"/>
        <v>27828.031915008003</v>
      </c>
      <c r="K8" s="24">
        <f t="shared" si="0"/>
        <v>28384.59255330816</v>
      </c>
      <c r="L8" s="24">
        <f t="shared" si="0"/>
        <v>28952.284404374324</v>
      </c>
      <c r="M8" s="24">
        <f t="shared" si="0"/>
        <v>29531.33009246181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1.03*('[1]Sheet2'!B9)</f>
        <v>0</v>
      </c>
      <c r="C9" s="19">
        <f>1.03*('[1]Sheet2'!C9)</f>
        <v>0</v>
      </c>
      <c r="D9" s="19">
        <f>1.03*('[1]Sheet2'!D9)</f>
        <v>0</v>
      </c>
      <c r="E9" s="19">
        <f>1.03*('[1]Sheet2'!E9)</f>
        <v>0</v>
      </c>
      <c r="F9" s="19">
        <f>1.03*('[1]Sheet2'!F9)</f>
        <v>0</v>
      </c>
      <c r="G9" s="19">
        <f>1.03*('[1]Sheet2'!G9)</f>
        <v>0</v>
      </c>
      <c r="H9" s="19">
        <f>1.03*('[1]Sheet2'!H9)</f>
        <v>0</v>
      </c>
      <c r="I9" s="19">
        <f>1.03*('[1]Sheet2'!I9)</f>
        <v>0</v>
      </c>
      <c r="J9" s="19">
        <f>1.03*('[1]Sheet2'!J9)</f>
        <v>0</v>
      </c>
      <c r="K9" s="19">
        <f>1.03*('[1]Sheet2'!K9)</f>
        <v>0</v>
      </c>
      <c r="L9" s="19">
        <f>1.03*('[1]Sheet2'!L9)</f>
        <v>0</v>
      </c>
      <c r="M9" s="19">
        <f>1.03*('[1]Sheet2'!M9)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24">
        <f aca="true" t="shared" si="1" ref="B10:M10">2080*B9</f>
        <v>0</v>
      </c>
      <c r="C10" s="24">
        <f t="shared" si="1"/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1.03*('[1]Sheet2'!B11)</f>
        <v>27315.600000000002</v>
      </c>
      <c r="C11" s="19">
        <f>1.03*('[1]Sheet2'!C11)</f>
        <v>27861.912000000004</v>
      </c>
      <c r="D11" s="19">
        <f>1.03*('[1]Sheet2'!D11)</f>
        <v>28419.15024</v>
      </c>
      <c r="E11" s="19">
        <f>1.03*('[1]Sheet2'!E11)</f>
        <v>28987.5332448</v>
      </c>
      <c r="F11" s="19">
        <f>1.03*('[1]Sheet2'!F11)</f>
        <v>29567.283909696005</v>
      </c>
      <c r="G11" s="19">
        <f>1.03*('[1]Sheet2'!G11)</f>
        <v>30158.629587889922</v>
      </c>
      <c r="H11" s="19">
        <f>1.03*('[1]Sheet2'!H11)</f>
        <v>30761.80217964772</v>
      </c>
      <c r="I11" s="19">
        <f>1.03*('[1]Sheet2'!I11)</f>
        <v>31377.038223240674</v>
      </c>
      <c r="J11" s="19">
        <f>1.03*('[1]Sheet2'!J11)</f>
        <v>32004.57898770549</v>
      </c>
      <c r="K11" s="19">
        <f>1.03*('[1]Sheet2'!K11)</f>
        <v>32644.6705674596</v>
      </c>
      <c r="L11" s="19">
        <f>1.03*('[1]Sheet2'!L11)</f>
        <v>33297.563978808794</v>
      </c>
      <c r="M11" s="19">
        <f>1.03*('[1]Sheet2'!M11)</f>
        <v>33963.51525838497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24">
        <f aca="true" t="shared" si="2" ref="B12:M12">2080*B11</f>
        <v>56816448.00000001</v>
      </c>
      <c r="C12" s="24">
        <f t="shared" si="2"/>
        <v>57952776.96000001</v>
      </c>
      <c r="D12" s="24">
        <f t="shared" si="2"/>
        <v>59111832.4992</v>
      </c>
      <c r="E12" s="24">
        <f t="shared" si="2"/>
        <v>60294069.149184</v>
      </c>
      <c r="F12" s="24">
        <f t="shared" si="2"/>
        <v>61499950.53216769</v>
      </c>
      <c r="G12" s="27">
        <f t="shared" si="2"/>
        <v>62729949.542811036</v>
      </c>
      <c r="H12" s="27">
        <f t="shared" si="2"/>
        <v>63984548.53366725</v>
      </c>
      <c r="I12" s="27">
        <f t="shared" si="2"/>
        <v>65264239.504340604</v>
      </c>
      <c r="J12" s="27">
        <f t="shared" si="2"/>
        <v>66569524.29442742</v>
      </c>
      <c r="K12" s="27">
        <f t="shared" si="2"/>
        <v>67900914.78031597</v>
      </c>
      <c r="L12" s="27">
        <f t="shared" si="2"/>
        <v>69258933.0759223</v>
      </c>
      <c r="M12" s="27">
        <f t="shared" si="2"/>
        <v>70644111.73744074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1.03*('[1]Sheet2'!B13)</f>
        <v>15.0792</v>
      </c>
      <c r="C13" s="19">
        <f>1.03*('[1]Sheet2'!C13)</f>
        <v>15.4397</v>
      </c>
      <c r="D13" s="19">
        <f>1.03*('[1]Sheet2'!D13)</f>
        <v>15.7796</v>
      </c>
      <c r="E13" s="19">
        <f>1.03*('[1]Sheet2'!E13)</f>
        <v>16.119500000000002</v>
      </c>
      <c r="F13" s="19">
        <f>1.03*('[1]Sheet2'!F13)</f>
        <v>16.4697</v>
      </c>
      <c r="G13" s="19">
        <f>1.03*('[1]Sheet2'!G13)</f>
        <v>16.881700000000002</v>
      </c>
      <c r="H13" s="19">
        <f>1.03*('[1]Sheet2'!H13)</f>
        <v>17.2422</v>
      </c>
      <c r="I13" s="19">
        <f>1.03*('[1]Sheet2'!I13)</f>
        <v>17.6439</v>
      </c>
      <c r="J13" s="19">
        <f>1.03*('[1]Sheet2'!J13)</f>
        <v>18.0559</v>
      </c>
      <c r="K13" s="19">
        <f>1.03*('[1]Sheet2'!K13)</f>
        <v>18.4267</v>
      </c>
      <c r="L13" s="19">
        <f>1.03*('[1]Sheet2'!L13)</f>
        <v>18.849</v>
      </c>
      <c r="M13" s="19">
        <f>1.03*('[1]Sheet2'!M13)</f>
        <v>19.261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24">
        <f aca="true" t="shared" si="3" ref="B14:M14">2080*B13</f>
        <v>31364.736</v>
      </c>
      <c r="C14" s="24">
        <f t="shared" si="3"/>
        <v>32114.576</v>
      </c>
      <c r="D14" s="24">
        <f t="shared" si="3"/>
        <v>32821.568</v>
      </c>
      <c r="E14" s="24">
        <f t="shared" si="3"/>
        <v>33528.560000000005</v>
      </c>
      <c r="F14" s="24">
        <f t="shared" si="3"/>
        <v>34256.976</v>
      </c>
      <c r="G14" s="30">
        <f t="shared" si="3"/>
        <v>35113.936</v>
      </c>
      <c r="H14" s="30">
        <f t="shared" si="3"/>
        <v>35863.776</v>
      </c>
      <c r="I14" s="30">
        <f t="shared" si="3"/>
        <v>36699.312</v>
      </c>
      <c r="J14" s="30">
        <f t="shared" si="3"/>
        <v>37556.272000000004</v>
      </c>
      <c r="K14" s="30">
        <f t="shared" si="3"/>
        <v>38327.536</v>
      </c>
      <c r="L14" s="30">
        <f t="shared" si="3"/>
        <v>39205.92</v>
      </c>
      <c r="M14" s="30">
        <f t="shared" si="3"/>
        <v>40062.88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1.03*('[1]Sheet2'!B15)</f>
        <v>0</v>
      </c>
      <c r="C15" s="19">
        <f>1.03*('[1]Sheet2'!C15)</f>
        <v>0</v>
      </c>
      <c r="D15" s="19">
        <f>1.03*('[1]Sheet2'!D15)</f>
        <v>0</v>
      </c>
      <c r="E15" s="19">
        <f>1.03*('[1]Sheet2'!E15)</f>
        <v>0</v>
      </c>
      <c r="F15" s="19">
        <f>1.03*('[1]Sheet2'!F15)</f>
        <v>0</v>
      </c>
      <c r="G15" s="19">
        <f>1.03*('[1]Sheet2'!G15)</f>
        <v>0</v>
      </c>
      <c r="H15" s="19">
        <f>1.03*('[1]Sheet2'!H15)</f>
        <v>0</v>
      </c>
      <c r="I15" s="19">
        <f>1.03*('[1]Sheet2'!I15)</f>
        <v>0</v>
      </c>
      <c r="J15" s="19">
        <f>1.03*('[1]Sheet2'!J15)</f>
        <v>0</v>
      </c>
      <c r="K15" s="19">
        <f>1.03*('[1]Sheet2'!K15)</f>
        <v>0</v>
      </c>
      <c r="L15" s="19">
        <f>1.03*('[1]Sheet2'!L15)</f>
        <v>0</v>
      </c>
      <c r="M15" s="19">
        <f>1.03*('[1]Sheet2'!M15)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27">
        <f aca="true" t="shared" si="4" ref="B16:M16">2080*B15</f>
        <v>0</v>
      </c>
      <c r="C16" s="27">
        <f t="shared" si="4"/>
        <v>0</v>
      </c>
      <c r="D16" s="27">
        <f t="shared" si="4"/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1.03*('[1]Sheet2'!B17)</f>
        <v>37684.816</v>
      </c>
      <c r="C17" s="19">
        <f>1.03*('[1]Sheet2'!C17)</f>
        <v>38498.928</v>
      </c>
      <c r="D17" s="19">
        <f>1.03*('[1]Sheet2'!D17)</f>
        <v>39355.888</v>
      </c>
      <c r="E17" s="19">
        <f>1.03*('[1]Sheet2'!E17)</f>
        <v>40234.272000000004</v>
      </c>
      <c r="F17" s="19">
        <f>1.03*('[1]Sheet2'!F17)</f>
        <v>41134.08</v>
      </c>
      <c r="G17" s="19">
        <f>1.03*('[1]Sheet2'!G17)</f>
        <v>42098.16</v>
      </c>
      <c r="H17" s="19">
        <f>1.03*('[1]Sheet2'!H17)</f>
        <v>43040.816</v>
      </c>
      <c r="I17" s="19">
        <f>1.03*('[1]Sheet2'!I17)</f>
        <v>44004.896</v>
      </c>
      <c r="J17" s="19">
        <f>1.03*('[1]Sheet2'!J17)</f>
        <v>45011.82400000001</v>
      </c>
      <c r="K17" s="19">
        <f>1.03*('[1]Sheet2'!K17)</f>
        <v>45975.904</v>
      </c>
      <c r="L17" s="19">
        <f>1.03*('[1]Sheet2'!L17)</f>
        <v>47047.10400000001</v>
      </c>
      <c r="M17" s="19">
        <f>1.03*('[1]Sheet2'!M17)</f>
        <v>48096.880000000005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24">
        <f aca="true" t="shared" si="5" ref="B18:M18">2080*B17</f>
        <v>78384417.28</v>
      </c>
      <c r="C18" s="24">
        <f t="shared" si="5"/>
        <v>80077770.24</v>
      </c>
      <c r="D18" s="24">
        <f t="shared" si="5"/>
        <v>81860247.03999999</v>
      </c>
      <c r="E18" s="24">
        <f t="shared" si="5"/>
        <v>83687285.76</v>
      </c>
      <c r="F18" s="24">
        <f t="shared" si="5"/>
        <v>85558886.4</v>
      </c>
      <c r="G18" s="27">
        <f t="shared" si="5"/>
        <v>87564172.80000001</v>
      </c>
      <c r="H18" s="27">
        <f t="shared" si="5"/>
        <v>89524897.28</v>
      </c>
      <c r="I18" s="27">
        <f t="shared" si="5"/>
        <v>91530183.68</v>
      </c>
      <c r="J18" s="27">
        <f t="shared" si="5"/>
        <v>93624593.92000002</v>
      </c>
      <c r="K18" s="27">
        <f t="shared" si="5"/>
        <v>95629880.32000001</v>
      </c>
      <c r="L18" s="27">
        <f t="shared" si="5"/>
        <v>97857976.32000001</v>
      </c>
      <c r="M18" s="27">
        <f t="shared" si="5"/>
        <v>100041510.4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1.03*('[1]Sheet2'!B19)</f>
        <v>20.218899999999998</v>
      </c>
      <c r="C19" s="19">
        <f>1.03*('[1]Sheet2'!C19)</f>
        <v>20.6721</v>
      </c>
      <c r="D19" s="19">
        <f>1.03*('[1]Sheet2'!D19)</f>
        <v>21.1459</v>
      </c>
      <c r="E19" s="19">
        <f>1.03*('[1]Sheet2'!E19)</f>
        <v>21.63</v>
      </c>
      <c r="F19" s="19">
        <f>1.03*('[1]Sheet2'!F19)</f>
        <v>22.0935</v>
      </c>
      <c r="G19" s="19">
        <f>1.03*('[1]Sheet2'!G19)</f>
        <v>22.598200000000002</v>
      </c>
      <c r="H19" s="19">
        <f>1.03*('[1]Sheet2'!H19)</f>
        <v>23.113200000000003</v>
      </c>
      <c r="I19" s="19">
        <f>1.03*('[1]Sheet2'!I19)</f>
        <v>23.628200000000003</v>
      </c>
      <c r="J19" s="19">
        <f>1.03*('[1]Sheet2'!J19)</f>
        <v>24.1535</v>
      </c>
      <c r="K19" s="19">
        <f>1.03*('[1]Sheet2'!K19)</f>
        <v>24.709699999999998</v>
      </c>
      <c r="L19" s="19">
        <f>1.03*('[1]Sheet2'!L19)</f>
        <v>25.265900000000002</v>
      </c>
      <c r="M19" s="19">
        <f>1.03*('[1]Sheet2'!M19)</f>
        <v>25.8427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24">
        <f aca="true" t="shared" si="6" ref="B20:M20">2080*B19</f>
        <v>42055.312</v>
      </c>
      <c r="C20" s="24">
        <f t="shared" si="6"/>
        <v>42997.968</v>
      </c>
      <c r="D20" s="24">
        <f t="shared" si="6"/>
        <v>43983.472</v>
      </c>
      <c r="E20" s="24">
        <f t="shared" si="6"/>
        <v>44990.4</v>
      </c>
      <c r="F20" s="24">
        <f t="shared" si="6"/>
        <v>45954.479999999996</v>
      </c>
      <c r="G20" s="27">
        <f t="shared" si="6"/>
        <v>47004.256</v>
      </c>
      <c r="H20" s="27">
        <f t="shared" si="6"/>
        <v>48075.456000000006</v>
      </c>
      <c r="I20" s="27">
        <f t="shared" si="6"/>
        <v>49146.65600000001</v>
      </c>
      <c r="J20" s="27">
        <f t="shared" si="6"/>
        <v>50239.28</v>
      </c>
      <c r="K20" s="27">
        <f t="shared" si="6"/>
        <v>51396.17599999999</v>
      </c>
      <c r="L20" s="27">
        <f t="shared" si="6"/>
        <v>52553.07200000001</v>
      </c>
      <c r="M20" s="27">
        <f t="shared" si="6"/>
        <v>53752.816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1.03*('[1]Sheet2'!B21)</f>
        <v>0</v>
      </c>
      <c r="C21" s="19">
        <f>1.03*('[1]Sheet2'!C21)</f>
        <v>0</v>
      </c>
      <c r="D21" s="19">
        <f>1.03*('[1]Sheet2'!D21)</f>
        <v>0</v>
      </c>
      <c r="E21" s="19">
        <f>1.03*('[1]Sheet2'!E21)</f>
        <v>0</v>
      </c>
      <c r="F21" s="19">
        <f>1.03*('[1]Sheet2'!F21)</f>
        <v>0</v>
      </c>
      <c r="G21" s="19">
        <f>1.03*('[1]Sheet2'!G21)</f>
        <v>0</v>
      </c>
      <c r="H21" s="19">
        <f>1.03*('[1]Sheet2'!H21)</f>
        <v>0</v>
      </c>
      <c r="I21" s="19">
        <f>1.03*('[1]Sheet2'!I21)</f>
        <v>0</v>
      </c>
      <c r="J21" s="19">
        <f>1.03*('[1]Sheet2'!J21)</f>
        <v>0</v>
      </c>
      <c r="K21" s="19">
        <f>1.03*('[1]Sheet2'!K21)</f>
        <v>0</v>
      </c>
      <c r="L21" s="19">
        <f>1.03*('[1]Sheet2'!L21)</f>
        <v>0</v>
      </c>
      <c r="M21" s="19">
        <f>1.03*('[1]Sheet2'!M21)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24">
        <f aca="true" t="shared" si="7" ref="B22:M22">2080*B21</f>
        <v>0</v>
      </c>
      <c r="C22" s="24">
        <f t="shared" si="7"/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1.03*('[1]Sheet2'!B23)</f>
        <v>47089.952000000005</v>
      </c>
      <c r="C23" s="19">
        <f>1.03*('[1]Sheet2'!C23)</f>
        <v>48118.304000000004</v>
      </c>
      <c r="D23" s="19">
        <f>1.03*('[1]Sheet2'!D23)</f>
        <v>49232.352000000006</v>
      </c>
      <c r="E23" s="19">
        <f>1.03*('[1]Sheet2'!E23)</f>
        <v>50324.975999999995</v>
      </c>
      <c r="F23" s="19">
        <f>1.03*('[1]Sheet2'!F23)</f>
        <v>51503.295999999995</v>
      </c>
      <c r="G23" s="19">
        <f>1.03*('[1]Sheet2'!G23)</f>
        <v>52638.768</v>
      </c>
      <c r="H23" s="19">
        <f>1.03*('[1]Sheet2'!H23)</f>
        <v>53817.088</v>
      </c>
      <c r="I23" s="19">
        <f>1.03*('[1]Sheet2'!I23)</f>
        <v>55038.25600000001</v>
      </c>
      <c r="J23" s="19">
        <f>1.03*('[1]Sheet2'!J23)</f>
        <v>56259.424000000006</v>
      </c>
      <c r="K23" s="19">
        <f>1.03*('[1]Sheet2'!K23)</f>
        <v>57502.015999999996</v>
      </c>
      <c r="L23" s="19">
        <f>1.03*('[1]Sheet2'!L23)</f>
        <v>58830.304000000004</v>
      </c>
      <c r="M23" s="19">
        <f>1.03*('[1]Sheet2'!M23)</f>
        <v>60137.168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24">
        <f aca="true" t="shared" si="8" ref="B24:M24">2080*B23</f>
        <v>97947100.16000001</v>
      </c>
      <c r="C24" s="24">
        <f t="shared" si="8"/>
        <v>100086072.32000001</v>
      </c>
      <c r="D24" s="24">
        <f t="shared" si="8"/>
        <v>102403292.16000001</v>
      </c>
      <c r="E24" s="24">
        <f t="shared" si="8"/>
        <v>104675950.07999998</v>
      </c>
      <c r="F24" s="24">
        <f t="shared" si="8"/>
        <v>107126855.67999999</v>
      </c>
      <c r="G24" s="27">
        <f t="shared" si="8"/>
        <v>109488637.44</v>
      </c>
      <c r="H24" s="27">
        <f t="shared" si="8"/>
        <v>111939543.04</v>
      </c>
      <c r="I24" s="27">
        <f t="shared" si="8"/>
        <v>114479572.48000002</v>
      </c>
      <c r="J24" s="27">
        <f t="shared" si="8"/>
        <v>117019601.92000002</v>
      </c>
      <c r="K24" s="27">
        <f t="shared" si="8"/>
        <v>119604193.27999999</v>
      </c>
      <c r="L24" s="27">
        <f t="shared" si="8"/>
        <v>122367032.32000001</v>
      </c>
      <c r="M24" s="27">
        <f t="shared" si="8"/>
        <v>125085309.44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52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35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8" t="s">
        <v>37</v>
      </c>
      <c r="B37" s="8" t="s">
        <v>38</v>
      </c>
      <c r="C37" s="8"/>
      <c r="D37" s="8"/>
      <c r="E37" s="34">
        <f>1.03*('[1]Sheet2'!E37)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8"/>
      <c r="B38" s="8" t="s">
        <v>39</v>
      </c>
      <c r="C38" s="8"/>
      <c r="D38" s="8"/>
      <c r="E38" s="34">
        <f>1.03*('[1]Sheet2'!E38)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8"/>
      <c r="B39" s="8" t="s">
        <v>40</v>
      </c>
      <c r="C39" s="8"/>
      <c r="D39" s="8"/>
      <c r="E39" s="34">
        <f>1.03*('[1]Sheet2'!E39)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8"/>
      <c r="B40" s="8"/>
      <c r="C40" s="8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8" t="s">
        <v>41</v>
      </c>
      <c r="B41" s="8"/>
      <c r="C41" s="8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8"/>
      <c r="B42" s="8" t="s">
        <v>42</v>
      </c>
      <c r="C42" s="8"/>
      <c r="D42" s="8"/>
      <c r="E42" s="34">
        <v>32183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2:20" s="35" customFormat="1" ht="12" customHeight="1">
      <c r="B43" s="36" t="s">
        <v>43</v>
      </c>
      <c r="C43" s="36"/>
      <c r="D43" s="36"/>
      <c r="E43" s="34">
        <v>36152.99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2:39" ht="12.75">
      <c r="B44" s="36" t="s">
        <v>44</v>
      </c>
      <c r="E44" s="34">
        <v>92315.81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2.75">
      <c r="B45" s="36" t="s">
        <v>45</v>
      </c>
      <c r="E45" s="34">
        <f>1.03*('[1]Sheet2'!E45)</f>
        <v>0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2:39" ht="12.75">
      <c r="B46" s="36" t="s">
        <v>46</v>
      </c>
      <c r="E46" s="34">
        <f>1.03*('[1]Sheet2'!E46)</f>
        <v>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2:39" ht="12.75">
      <c r="B47" s="36" t="s">
        <v>47</v>
      </c>
      <c r="E47" s="34">
        <f>8000*1.03</f>
        <v>8240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5:39" ht="12.75">
      <c r="E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2.75">
      <c r="A49" s="35" t="s">
        <v>48</v>
      </c>
      <c r="E49" s="34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2:39" ht="12.75">
      <c r="B50" s="36" t="s">
        <v>49</v>
      </c>
      <c r="E50" s="34">
        <v>18478.71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39" ht="12.75">
      <c r="B51" s="36" t="s">
        <v>50</v>
      </c>
      <c r="E51" s="34">
        <f>1.03*('[1]Sheet2'!E51)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:39" ht="12.75">
      <c r="B52" s="36" t="s">
        <v>51</v>
      </c>
      <c r="E52" s="34">
        <f>1.03*('[1]Sheet2'!E52)</f>
        <v>0</v>
      </c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  <row r="270" spans="21:39" ht="12.75"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</row>
  </sheetData>
  <sheetProtection/>
  <printOptions/>
  <pageMargins left="0.75" right="0.75" top="1" bottom="1" header="0.5" footer="0.5"/>
  <pageSetup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view="pageLayout" workbookViewId="0" topLeftCell="A1">
      <selection activeCell="B17" sqref="B17"/>
    </sheetView>
  </sheetViews>
  <sheetFormatPr defaultColWidth="2.7109375" defaultRowHeight="12.75"/>
  <cols>
    <col min="1" max="1" width="5.140625" style="0" customWidth="1"/>
    <col min="2" max="12" width="7.7109375" style="0" customWidth="1"/>
    <col min="13" max="13" width="8.28125" style="0" customWidth="1"/>
    <col min="14" max="14" width="12.57421875" style="0" customWidth="1"/>
    <col min="15" max="16" width="15.00390625" style="0" customWidth="1"/>
    <col min="17" max="17" width="18.1406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0.01</v>
      </c>
      <c r="N1" s="38" t="s">
        <v>61</v>
      </c>
      <c r="O1" s="7"/>
      <c r="P1" s="7"/>
      <c r="Q1" s="7"/>
    </row>
    <row r="2" spans="1:17" ht="8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</row>
    <row r="3" spans="1:17" ht="13.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4" t="s">
        <v>6</v>
      </c>
      <c r="O3" s="14" t="s">
        <v>7</v>
      </c>
      <c r="P3" s="14" t="s">
        <v>78</v>
      </c>
      <c r="Q3" s="14" t="s">
        <v>9</v>
      </c>
    </row>
    <row r="4" spans="1:17" ht="13.5">
      <c r="A4" s="53" t="s">
        <v>10</v>
      </c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18"/>
      <c r="O4" s="18"/>
      <c r="P4" s="14"/>
      <c r="Q4" s="18"/>
    </row>
    <row r="5" spans="1:17" ht="26.25" customHeight="1">
      <c r="A5" s="67" t="s">
        <v>11</v>
      </c>
      <c r="B5" s="82">
        <v>9</v>
      </c>
      <c r="C5" s="82">
        <v>9</v>
      </c>
      <c r="D5" s="82">
        <v>9</v>
      </c>
      <c r="E5" s="82">
        <v>9</v>
      </c>
      <c r="F5" s="82">
        <f>ROUND((1+$M$1)*('FY14'!F5),2)</f>
        <v>9.14</v>
      </c>
      <c r="G5" s="82">
        <f>ROUND((1+$M$1)*('FY14'!G5),2)</f>
        <v>9.35</v>
      </c>
      <c r="H5" s="82">
        <f>ROUND((1+$M$1)*('FY14'!H5),2)</f>
        <v>9.55</v>
      </c>
      <c r="I5" s="82">
        <f>ROUND((1+$M$1)*('FY14'!I5),2)</f>
        <v>9.78</v>
      </c>
      <c r="J5" s="82">
        <f>ROUND((1+$M$1)*('FY14'!J5),2)</f>
        <v>10</v>
      </c>
      <c r="K5" s="82">
        <f>ROUND((1+$M$1)*('FY14'!K5),2)</f>
        <v>10.22</v>
      </c>
      <c r="L5" s="82">
        <f>ROUND((1+$M$1)*('FY14'!L5),2)</f>
        <v>10.45</v>
      </c>
      <c r="M5" s="82">
        <f>ROUND((1+$M$1)*('FY14'!M5),2)</f>
        <v>10.68</v>
      </c>
      <c r="N5" s="95" t="s">
        <v>37</v>
      </c>
      <c r="O5" s="96"/>
      <c r="P5" s="96"/>
      <c r="Q5" s="95" t="s">
        <v>56</v>
      </c>
    </row>
    <row r="6" spans="1:17" ht="13.5">
      <c r="A6" s="55" t="s">
        <v>12</v>
      </c>
      <c r="B6" s="76">
        <f aca="true" t="shared" si="0" ref="B6:M6">2080*B5</f>
        <v>18720</v>
      </c>
      <c r="C6" s="83">
        <f t="shared" si="0"/>
        <v>18720</v>
      </c>
      <c r="D6" s="76">
        <f t="shared" si="0"/>
        <v>18720</v>
      </c>
      <c r="E6" s="83">
        <f t="shared" si="0"/>
        <v>18720</v>
      </c>
      <c r="F6" s="76">
        <f t="shared" si="0"/>
        <v>19011.2</v>
      </c>
      <c r="G6" s="83">
        <f t="shared" si="0"/>
        <v>19448</v>
      </c>
      <c r="H6" s="76">
        <f t="shared" si="0"/>
        <v>19864</v>
      </c>
      <c r="I6" s="83">
        <f t="shared" si="0"/>
        <v>20342.399999999998</v>
      </c>
      <c r="J6" s="76">
        <f t="shared" si="0"/>
        <v>20800</v>
      </c>
      <c r="K6" s="83">
        <f t="shared" si="0"/>
        <v>21257.600000000002</v>
      </c>
      <c r="L6" s="76">
        <f t="shared" si="0"/>
        <v>21736</v>
      </c>
      <c r="M6" s="76">
        <f t="shared" si="0"/>
        <v>22214.399999999998</v>
      </c>
      <c r="N6" s="97"/>
      <c r="O6" s="97"/>
      <c r="P6" s="97"/>
      <c r="Q6" s="97"/>
    </row>
    <row r="7" spans="1:17" ht="6" customHeight="1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98"/>
      <c r="O7" s="99"/>
      <c r="P7" s="99"/>
      <c r="Q7" s="100"/>
    </row>
    <row r="8" spans="1:17" ht="26.25" customHeight="1">
      <c r="A8" s="54" t="s">
        <v>13</v>
      </c>
      <c r="B8" s="76">
        <f>ROUND((1+$M$1)*('FY14'!B8),2)</f>
        <v>9.53</v>
      </c>
      <c r="C8" s="76">
        <f>ROUND((1+$M$1)*('FY14'!C8),2)</f>
        <v>9.76</v>
      </c>
      <c r="D8" s="76">
        <f>ROUND((1+$M$1)*('FY14'!D8),2)</f>
        <v>9.99</v>
      </c>
      <c r="E8" s="76">
        <f>ROUND((1+$M$1)*('FY14'!E8),2)</f>
        <v>10.21</v>
      </c>
      <c r="F8" s="76">
        <f>ROUND((1+$M$1)*('FY14'!F8),2)</f>
        <v>10.43</v>
      </c>
      <c r="G8" s="76">
        <f>ROUND((1+$M$1)*('FY14'!G8),2)</f>
        <v>10.67</v>
      </c>
      <c r="H8" s="76">
        <f>ROUND((1+$M$1)*('FY14'!H8),2)</f>
        <v>10.91</v>
      </c>
      <c r="I8" s="76">
        <f>ROUND((1+$M$1)*('FY14'!I8),2)</f>
        <v>11.15</v>
      </c>
      <c r="J8" s="76">
        <f>ROUND((1+$M$1)*('FY14'!J8),2)</f>
        <v>11.4</v>
      </c>
      <c r="K8" s="76">
        <f>ROUND((1+$M$1)*('FY14'!K8),2)</f>
        <v>11.66</v>
      </c>
      <c r="L8" s="76">
        <f>ROUND((1+$M$1)*('FY14'!L8),2)</f>
        <v>11.93</v>
      </c>
      <c r="M8" s="76">
        <f>ROUND((1+$M$1)*('FY14'!M8),2)</f>
        <v>12.19</v>
      </c>
      <c r="N8" s="93"/>
      <c r="O8" s="101"/>
      <c r="P8" s="93"/>
      <c r="Q8" s="94"/>
    </row>
    <row r="9" spans="1:17" ht="13.5">
      <c r="A9" s="55" t="s">
        <v>12</v>
      </c>
      <c r="B9" s="76">
        <f aca="true" t="shared" si="1" ref="B9:M9">2080*B8</f>
        <v>19822.399999999998</v>
      </c>
      <c r="C9" s="76">
        <f t="shared" si="1"/>
        <v>20300.8</v>
      </c>
      <c r="D9" s="76">
        <f t="shared" si="1"/>
        <v>20779.2</v>
      </c>
      <c r="E9" s="76">
        <f t="shared" si="1"/>
        <v>21236.800000000003</v>
      </c>
      <c r="F9" s="76">
        <f t="shared" si="1"/>
        <v>21694.399999999998</v>
      </c>
      <c r="G9" s="76">
        <f t="shared" si="1"/>
        <v>22193.6</v>
      </c>
      <c r="H9" s="76">
        <f t="shared" si="1"/>
        <v>22692.8</v>
      </c>
      <c r="I9" s="76">
        <f t="shared" si="1"/>
        <v>23192</v>
      </c>
      <c r="J9" s="76">
        <f t="shared" si="1"/>
        <v>23712</v>
      </c>
      <c r="K9" s="76">
        <f t="shared" si="1"/>
        <v>24252.8</v>
      </c>
      <c r="L9" s="76">
        <f t="shared" si="1"/>
        <v>24814.399999999998</v>
      </c>
      <c r="M9" s="76">
        <f t="shared" si="1"/>
        <v>25355.2</v>
      </c>
      <c r="N9" s="97"/>
      <c r="O9" s="97"/>
      <c r="P9" s="97"/>
      <c r="Q9" s="97"/>
    </row>
    <row r="10" spans="1:17" ht="6" customHeight="1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99"/>
      <c r="O10" s="99"/>
      <c r="P10" s="99"/>
      <c r="Q10" s="100"/>
    </row>
    <row r="11" spans="1:17" ht="26.25" customHeight="1">
      <c r="A11" s="54" t="s">
        <v>14</v>
      </c>
      <c r="B11" s="76">
        <f>ROUND((1+$M$1)*('FY14'!B11),2)</f>
        <v>10.9</v>
      </c>
      <c r="C11" s="76">
        <f>ROUND((1+$M$1)*('FY14'!C11),2)</f>
        <v>11.13</v>
      </c>
      <c r="D11" s="76">
        <f>ROUND((1+$M$1)*('FY14'!D11),2)</f>
        <v>11.38</v>
      </c>
      <c r="E11" s="76">
        <f>ROUND((1+$M$1)*('FY14'!E11),2)</f>
        <v>11.64</v>
      </c>
      <c r="F11" s="76">
        <f>ROUND((1+$M$1)*('FY14'!F11),2)</f>
        <v>11.92</v>
      </c>
      <c r="G11" s="76">
        <f>ROUND((1+$M$1)*('FY14'!G11),2)</f>
        <v>12.18</v>
      </c>
      <c r="H11" s="76">
        <f>ROUND((1+$M$1)*('FY14'!H11),2)</f>
        <v>12.44</v>
      </c>
      <c r="I11" s="76">
        <f>ROUND((1+$M$1)*('FY14'!I11),2)</f>
        <v>12.73</v>
      </c>
      <c r="J11" s="76">
        <f>ROUND((1+$M$1)*('FY14'!J11),2)</f>
        <v>13.02</v>
      </c>
      <c r="K11" s="76">
        <f>ROUND((1+$M$1)*('FY14'!K11),2)</f>
        <v>13.31</v>
      </c>
      <c r="L11" s="76">
        <f>ROUND((1+$M$1)*('FY14'!L11),2)</f>
        <v>13.6</v>
      </c>
      <c r="M11" s="76">
        <f>ROUND((1+$M$1)*('FY14'!M11),2)</f>
        <v>13.92</v>
      </c>
      <c r="N11" s="93"/>
      <c r="O11" s="93"/>
      <c r="P11" s="93"/>
      <c r="Q11" s="93"/>
    </row>
    <row r="12" spans="1:17" ht="13.5">
      <c r="A12" s="55" t="s">
        <v>12</v>
      </c>
      <c r="B12" s="84">
        <f aca="true" t="shared" si="2" ref="B12:M12">2080*B11</f>
        <v>22672</v>
      </c>
      <c r="C12" s="84">
        <f t="shared" si="2"/>
        <v>23150.4</v>
      </c>
      <c r="D12" s="84">
        <f t="shared" si="2"/>
        <v>23670.4</v>
      </c>
      <c r="E12" s="84">
        <f t="shared" si="2"/>
        <v>24211.2</v>
      </c>
      <c r="F12" s="84">
        <f t="shared" si="2"/>
        <v>24793.6</v>
      </c>
      <c r="G12" s="84">
        <f t="shared" si="2"/>
        <v>25334.399999999998</v>
      </c>
      <c r="H12" s="84">
        <f t="shared" si="2"/>
        <v>25875.2</v>
      </c>
      <c r="I12" s="84">
        <f t="shared" si="2"/>
        <v>26478.4</v>
      </c>
      <c r="J12" s="84">
        <f t="shared" si="2"/>
        <v>27081.6</v>
      </c>
      <c r="K12" s="84">
        <f t="shared" si="2"/>
        <v>27684.8</v>
      </c>
      <c r="L12" s="84">
        <f t="shared" si="2"/>
        <v>28288</v>
      </c>
      <c r="M12" s="84">
        <f t="shared" si="2"/>
        <v>28953.6</v>
      </c>
      <c r="N12" s="97"/>
      <c r="O12" s="97"/>
      <c r="P12" s="97"/>
      <c r="Q12" s="97"/>
    </row>
    <row r="13" spans="1:17" ht="6" customHeight="1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99"/>
      <c r="O13" s="99"/>
      <c r="P13" s="99"/>
      <c r="Q13" s="100"/>
    </row>
    <row r="14" spans="1:17" ht="26.25" customHeight="1">
      <c r="A14" s="54" t="s">
        <v>15</v>
      </c>
      <c r="B14" s="84">
        <f>ROUND((1+$M$1)*('FY14'!B14),2)</f>
        <v>13.38</v>
      </c>
      <c r="C14" s="84">
        <f>ROUND((1+$M$1)*('FY14'!C14),2)</f>
        <v>13.69</v>
      </c>
      <c r="D14" s="84">
        <f>ROUND((1+$M$1)*('FY14'!D14),2)</f>
        <v>14</v>
      </c>
      <c r="E14" s="84">
        <f>ROUND((1+$M$1)*('FY14'!E14),2)</f>
        <v>14.3</v>
      </c>
      <c r="F14" s="84">
        <f>ROUND((1+$M$1)*('FY14'!F14),2)</f>
        <v>14.62</v>
      </c>
      <c r="G14" s="84">
        <f>ROUND((1+$M$1)*('FY14'!G14),2)</f>
        <v>14.97</v>
      </c>
      <c r="H14" s="84">
        <f>ROUND((1+$M$1)*('FY14'!H14),2)</f>
        <v>15.29</v>
      </c>
      <c r="I14" s="84">
        <f>ROUND((1+$M$1)*('FY14'!I14),2)</f>
        <v>15.64</v>
      </c>
      <c r="J14" s="84">
        <f>ROUND((1+$M$1)*('FY14'!J14),2)</f>
        <v>16</v>
      </c>
      <c r="K14" s="84">
        <f>ROUND((1+$M$1)*('FY14'!K14),2)</f>
        <v>16.35</v>
      </c>
      <c r="L14" s="84">
        <f>ROUND((1+$M$1)*('FY14'!L14),2)</f>
        <v>16.72</v>
      </c>
      <c r="M14" s="84">
        <f>ROUND((1+$M$1)*('FY14'!M14),2)</f>
        <v>17.09</v>
      </c>
      <c r="N14" s="94"/>
      <c r="O14" s="93"/>
      <c r="P14" s="102" t="s">
        <v>16</v>
      </c>
      <c r="Q14" s="102" t="s">
        <v>83</v>
      </c>
    </row>
    <row r="15" spans="1:17" ht="13.5">
      <c r="A15" s="55" t="s">
        <v>12</v>
      </c>
      <c r="B15" s="84">
        <f aca="true" t="shared" si="3" ref="B15:M15">2080*B14</f>
        <v>27830.4</v>
      </c>
      <c r="C15" s="85">
        <f t="shared" si="3"/>
        <v>28475.2</v>
      </c>
      <c r="D15" s="84">
        <f t="shared" si="3"/>
        <v>29120</v>
      </c>
      <c r="E15" s="85">
        <f t="shared" si="3"/>
        <v>29744</v>
      </c>
      <c r="F15" s="84">
        <f t="shared" si="3"/>
        <v>30409.6</v>
      </c>
      <c r="G15" s="86">
        <f t="shared" si="3"/>
        <v>31137.600000000002</v>
      </c>
      <c r="H15" s="84">
        <f t="shared" si="3"/>
        <v>31803.199999999997</v>
      </c>
      <c r="I15" s="86">
        <f t="shared" si="3"/>
        <v>32531.2</v>
      </c>
      <c r="J15" s="84">
        <f t="shared" si="3"/>
        <v>33280</v>
      </c>
      <c r="K15" s="86">
        <f t="shared" si="3"/>
        <v>34008</v>
      </c>
      <c r="L15" s="84">
        <f t="shared" si="3"/>
        <v>34777.6</v>
      </c>
      <c r="M15" s="84">
        <f t="shared" si="3"/>
        <v>35547.2</v>
      </c>
      <c r="N15" s="97"/>
      <c r="O15" s="97"/>
      <c r="P15" s="103" t="s">
        <v>89</v>
      </c>
      <c r="Q15" s="103" t="s">
        <v>84</v>
      </c>
    </row>
    <row r="16" spans="1:17" ht="6" customHeight="1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99"/>
      <c r="O16" s="99"/>
      <c r="P16" s="99"/>
      <c r="Q16" s="100"/>
    </row>
    <row r="17" spans="1:17" ht="27" customHeight="1">
      <c r="A17" s="54" t="s">
        <v>17</v>
      </c>
      <c r="B17" s="84">
        <f>ROUND((1+$M$1)*('FY14'!B17),2)</f>
        <v>16.06</v>
      </c>
      <c r="C17" s="84">
        <f>ROUND((1+$M$1)*('FY14'!C17),2)</f>
        <v>16.42</v>
      </c>
      <c r="D17" s="84">
        <f>ROUND((1+$M$1)*('FY14'!D17),2)</f>
        <v>16.79</v>
      </c>
      <c r="E17" s="84">
        <f>ROUND((1+$M$1)*('FY14'!E17),2)</f>
        <v>17.17</v>
      </c>
      <c r="F17" s="84">
        <f>ROUND((1+$M$1)*('FY14'!F17),2)</f>
        <v>17.55</v>
      </c>
      <c r="G17" s="84">
        <f>ROUND((1+$M$1)*('FY14'!G17),2)</f>
        <v>17.95</v>
      </c>
      <c r="H17" s="84">
        <f>ROUND((1+$M$1)*('FY14'!H17),2)</f>
        <v>18.35</v>
      </c>
      <c r="I17" s="84">
        <f>ROUND((1+$M$1)*('FY14'!I17),2)</f>
        <v>18.76</v>
      </c>
      <c r="J17" s="84">
        <f>ROUND((1+$M$1)*('FY14'!J17),2)</f>
        <v>19.19</v>
      </c>
      <c r="K17" s="84">
        <f>ROUND((1+$M$1)*('FY14'!K17),2)</f>
        <v>19.61</v>
      </c>
      <c r="L17" s="84">
        <f>ROUND((1+$M$1)*('FY14'!L17),2)</f>
        <v>20.07</v>
      </c>
      <c r="M17" s="84">
        <f>ROUND((1+$M$1)*('FY14'!M17),2)</f>
        <v>20.51</v>
      </c>
      <c r="N17" s="102" t="s">
        <v>18</v>
      </c>
      <c r="O17" s="102"/>
      <c r="P17" s="102" t="s">
        <v>90</v>
      </c>
      <c r="Q17" s="102" t="s">
        <v>80</v>
      </c>
    </row>
    <row r="18" spans="1:17" ht="13.5">
      <c r="A18" s="55" t="s">
        <v>12</v>
      </c>
      <c r="B18" s="84">
        <f aca="true" t="shared" si="4" ref="B18:M18">2080*B17</f>
        <v>33404.799999999996</v>
      </c>
      <c r="C18" s="84">
        <f t="shared" si="4"/>
        <v>34153.600000000006</v>
      </c>
      <c r="D18" s="84">
        <f t="shared" si="4"/>
        <v>34923.2</v>
      </c>
      <c r="E18" s="84">
        <f t="shared" si="4"/>
        <v>35713.600000000006</v>
      </c>
      <c r="F18" s="84">
        <f t="shared" si="4"/>
        <v>36504</v>
      </c>
      <c r="G18" s="84">
        <f t="shared" si="4"/>
        <v>37336</v>
      </c>
      <c r="H18" s="84">
        <f t="shared" si="4"/>
        <v>38168</v>
      </c>
      <c r="I18" s="84">
        <f t="shared" si="4"/>
        <v>39020.8</v>
      </c>
      <c r="J18" s="84">
        <f t="shared" si="4"/>
        <v>39915.200000000004</v>
      </c>
      <c r="K18" s="84">
        <f t="shared" si="4"/>
        <v>40788.799999999996</v>
      </c>
      <c r="L18" s="84">
        <f t="shared" si="4"/>
        <v>41745.6</v>
      </c>
      <c r="M18" s="84">
        <f t="shared" si="4"/>
        <v>42660.8</v>
      </c>
      <c r="N18" s="103"/>
      <c r="O18" s="103"/>
      <c r="P18" s="123" t="s">
        <v>87</v>
      </c>
      <c r="Q18" s="123" t="s">
        <v>88</v>
      </c>
    </row>
    <row r="19" spans="1:17" ht="6" customHeight="1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04"/>
      <c r="O19" s="104"/>
      <c r="P19" s="104"/>
      <c r="Q19" s="105"/>
    </row>
    <row r="20" spans="1:17" ht="26.25" customHeight="1">
      <c r="A20" s="54" t="s">
        <v>22</v>
      </c>
      <c r="B20" s="84">
        <f>ROUND((1+$M$1)*('FY14'!B20),2)</f>
        <v>17.94</v>
      </c>
      <c r="C20" s="84">
        <f>ROUND((1+$M$1)*('FY14'!C20),2)</f>
        <v>18.33</v>
      </c>
      <c r="D20" s="84">
        <f>ROUND((1+$M$1)*('FY14'!D20),2)</f>
        <v>18.75</v>
      </c>
      <c r="E20" s="84">
        <f>ROUND((1+$M$1)*('FY14'!E20),2)</f>
        <v>19.18</v>
      </c>
      <c r="F20" s="84">
        <f>ROUND((1+$M$1)*('FY14'!F20),2)</f>
        <v>19.6</v>
      </c>
      <c r="G20" s="84">
        <f>ROUND((1+$M$1)*('FY14'!G20),2)</f>
        <v>20.05</v>
      </c>
      <c r="H20" s="84">
        <f>ROUND((1+$M$1)*('FY14'!H20),2)</f>
        <v>20.5</v>
      </c>
      <c r="I20" s="84">
        <f>ROUND((1+$M$1)*('FY14'!I20),2)</f>
        <v>20.96</v>
      </c>
      <c r="J20" s="84">
        <f>ROUND((1+$M$1)*('FY14'!J20),2)</f>
        <v>21.42</v>
      </c>
      <c r="K20" s="84">
        <f>ROUND((1+$M$1)*('FY14'!K20),2)</f>
        <v>21.91</v>
      </c>
      <c r="L20" s="84">
        <f>ROUND((1+$M$1)*('FY14'!L20),2)</f>
        <v>22.4</v>
      </c>
      <c r="M20" s="84">
        <f>ROUND((1+$M$1)*('FY14'!M20),2)</f>
        <v>22.91</v>
      </c>
      <c r="N20" s="102" t="s">
        <v>23</v>
      </c>
      <c r="O20" s="102"/>
      <c r="P20" s="102" t="s">
        <v>25</v>
      </c>
      <c r="Q20" s="102" t="s">
        <v>26</v>
      </c>
    </row>
    <row r="21" spans="1:17" ht="13.5">
      <c r="A21" s="55" t="s">
        <v>12</v>
      </c>
      <c r="B21" s="84">
        <f aca="true" t="shared" si="5" ref="B21:M21">2080*B20</f>
        <v>37315.200000000004</v>
      </c>
      <c r="C21" s="84">
        <f t="shared" si="5"/>
        <v>38126.399999999994</v>
      </c>
      <c r="D21" s="84">
        <f t="shared" si="5"/>
        <v>39000</v>
      </c>
      <c r="E21" s="84">
        <f t="shared" si="5"/>
        <v>39894.4</v>
      </c>
      <c r="F21" s="84">
        <f t="shared" si="5"/>
        <v>40768</v>
      </c>
      <c r="G21" s="84">
        <f t="shared" si="5"/>
        <v>41704</v>
      </c>
      <c r="H21" s="84">
        <f t="shared" si="5"/>
        <v>42640</v>
      </c>
      <c r="I21" s="84">
        <f t="shared" si="5"/>
        <v>43596.8</v>
      </c>
      <c r="J21" s="84">
        <f t="shared" si="5"/>
        <v>44553.600000000006</v>
      </c>
      <c r="K21" s="84">
        <f t="shared" si="5"/>
        <v>45572.8</v>
      </c>
      <c r="L21" s="84">
        <f t="shared" si="5"/>
        <v>46592</v>
      </c>
      <c r="M21" s="84">
        <f t="shared" si="5"/>
        <v>47652.8</v>
      </c>
      <c r="N21" s="103"/>
      <c r="O21" s="103"/>
      <c r="P21" s="103"/>
      <c r="Q21" s="103"/>
    </row>
    <row r="22" spans="2:17" ht="6" customHeight="1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89"/>
      <c r="P22" s="89"/>
      <c r="Q22" s="90"/>
    </row>
    <row r="23" spans="1:17" ht="26.25" customHeight="1">
      <c r="A23" s="54" t="s">
        <v>27</v>
      </c>
      <c r="B23" s="84">
        <f>ROUND((1+$M$1)*('FY14'!B23),2)</f>
        <v>20.08</v>
      </c>
      <c r="C23" s="84">
        <f>ROUND((1+$M$1)*('FY14'!C23),2)</f>
        <v>20.52</v>
      </c>
      <c r="D23" s="84">
        <f>ROUND((1+$M$1)*('FY14'!D23),2)</f>
        <v>20.99</v>
      </c>
      <c r="E23" s="84">
        <f>ROUND((1+$M$1)*('FY14'!E23),2)</f>
        <v>21.46</v>
      </c>
      <c r="F23" s="84">
        <f>ROUND((1+$M$1)*('FY14'!F23),2)</f>
        <v>21.96</v>
      </c>
      <c r="G23" s="84">
        <f>ROUND((1+$M$1)*('FY14'!G23),2)</f>
        <v>22.44</v>
      </c>
      <c r="H23" s="84">
        <f>ROUND((1+$M$1)*('FY14'!H23),2)</f>
        <v>22.94</v>
      </c>
      <c r="I23" s="84">
        <f>ROUND((1+$M$1)*('FY14'!I23),2)</f>
        <v>23.46</v>
      </c>
      <c r="J23" s="84">
        <f>ROUND((1+$M$1)*('FY14'!J23),2)</f>
        <v>23.99</v>
      </c>
      <c r="K23" s="84">
        <f>ROUND((1+$M$1)*('FY14'!K23),2)</f>
        <v>24.53</v>
      </c>
      <c r="L23" s="84">
        <f>ROUND((1+$M$1)*('FY14'!L23),2)</f>
        <v>25.08</v>
      </c>
      <c r="M23" s="84">
        <f>ROUND((1+$M$1)*('FY14'!M23),2)</f>
        <v>25.64</v>
      </c>
      <c r="N23" s="88"/>
      <c r="O23" s="247" t="s">
        <v>85</v>
      </c>
      <c r="P23" s="102"/>
      <c r="Q23" s="102" t="s">
        <v>28</v>
      </c>
    </row>
    <row r="24" spans="1:17" ht="13.5">
      <c r="A24" s="55" t="s">
        <v>12</v>
      </c>
      <c r="B24" s="84">
        <f aca="true" t="shared" si="6" ref="B24:M24">2080*B23</f>
        <v>41766.399999999994</v>
      </c>
      <c r="C24" s="84">
        <f t="shared" si="6"/>
        <v>42681.6</v>
      </c>
      <c r="D24" s="84">
        <f t="shared" si="6"/>
        <v>43659.2</v>
      </c>
      <c r="E24" s="84">
        <f t="shared" si="6"/>
        <v>44636.8</v>
      </c>
      <c r="F24" s="84">
        <f t="shared" si="6"/>
        <v>45676.8</v>
      </c>
      <c r="G24" s="84">
        <f t="shared" si="6"/>
        <v>46675.200000000004</v>
      </c>
      <c r="H24" s="84">
        <f t="shared" si="6"/>
        <v>47715.200000000004</v>
      </c>
      <c r="I24" s="84">
        <f t="shared" si="6"/>
        <v>48796.8</v>
      </c>
      <c r="J24" s="84">
        <f t="shared" si="6"/>
        <v>49899.2</v>
      </c>
      <c r="K24" s="84">
        <f t="shared" si="6"/>
        <v>51022.4</v>
      </c>
      <c r="L24" s="84">
        <f t="shared" si="6"/>
        <v>52166.399999999994</v>
      </c>
      <c r="M24" s="84">
        <f t="shared" si="6"/>
        <v>53331.200000000004</v>
      </c>
      <c r="N24" s="70"/>
      <c r="O24" s="248"/>
      <c r="P24" s="97"/>
      <c r="Q24" s="97"/>
    </row>
    <row r="25" spans="1:17" ht="6" customHeight="1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62"/>
      <c r="O25" s="62"/>
      <c r="P25" s="99"/>
      <c r="Q25" s="100"/>
    </row>
    <row r="26" spans="1:17" ht="26.25" customHeight="1">
      <c r="A26" s="54" t="s">
        <v>29</v>
      </c>
      <c r="B26" s="84">
        <f>ROUND((1+$M$1)*('FY14'!B26),2)</f>
        <v>22.75</v>
      </c>
      <c r="C26" s="84">
        <f>ROUND((1+$M$1)*('FY14'!C26),2)</f>
        <v>23.26</v>
      </c>
      <c r="D26" s="84">
        <f>ROUND((1+$M$1)*('FY14'!D26),2)</f>
        <v>23.78</v>
      </c>
      <c r="E26" s="84">
        <f>ROUND((1+$M$1)*('FY14'!E26),2)</f>
        <v>24.32</v>
      </c>
      <c r="F26" s="84">
        <f>ROUND((1+$M$1)*('FY14'!F26),2)</f>
        <v>24.87</v>
      </c>
      <c r="G26" s="84">
        <f>ROUND((1+$M$1)*('FY14'!G26),2)</f>
        <v>25.43</v>
      </c>
      <c r="H26" s="84">
        <f>ROUND((1+$M$1)*('FY14'!H26),2)</f>
        <v>26</v>
      </c>
      <c r="I26" s="84">
        <f>ROUND((1+$M$1)*('FY14'!I26),2)</f>
        <v>26.59</v>
      </c>
      <c r="J26" s="84">
        <f>ROUND((1+$M$1)*('FY14'!J26),2)</f>
        <v>27.18</v>
      </c>
      <c r="K26" s="84">
        <f>ROUND((1+$M$1)*('FY14'!K26),2)</f>
        <v>27.8</v>
      </c>
      <c r="L26" s="84">
        <f>ROUND((1+$M$1)*('FY14'!L26),2)</f>
        <v>28.42</v>
      </c>
      <c r="M26" s="84">
        <f>ROUND((1+$M$1)*('FY14'!M26),2)</f>
        <v>29.05</v>
      </c>
      <c r="N26" s="71"/>
      <c r="O26" s="249" t="s">
        <v>86</v>
      </c>
      <c r="P26" s="94" t="s">
        <v>82</v>
      </c>
      <c r="Q26" s="94" t="s">
        <v>32</v>
      </c>
    </row>
    <row r="27" spans="1:17" ht="13.5">
      <c r="A27" s="55" t="s">
        <v>12</v>
      </c>
      <c r="B27" s="84">
        <f aca="true" t="shared" si="7" ref="B27:M27">2080*B26</f>
        <v>47320</v>
      </c>
      <c r="C27" s="84">
        <f t="shared" si="7"/>
        <v>48380.8</v>
      </c>
      <c r="D27" s="84">
        <f t="shared" si="7"/>
        <v>49462.4</v>
      </c>
      <c r="E27" s="84">
        <f t="shared" si="7"/>
        <v>50585.6</v>
      </c>
      <c r="F27" s="84">
        <f t="shared" si="7"/>
        <v>51729.6</v>
      </c>
      <c r="G27" s="84">
        <f t="shared" si="7"/>
        <v>52894.4</v>
      </c>
      <c r="H27" s="84">
        <f t="shared" si="7"/>
        <v>54080</v>
      </c>
      <c r="I27" s="84">
        <f t="shared" si="7"/>
        <v>55307.2</v>
      </c>
      <c r="J27" s="84">
        <f t="shared" si="7"/>
        <v>56534.4</v>
      </c>
      <c r="K27" s="84">
        <f t="shared" si="7"/>
        <v>57824</v>
      </c>
      <c r="L27" s="84">
        <f t="shared" si="7"/>
        <v>59113.600000000006</v>
      </c>
      <c r="M27" s="84">
        <f t="shared" si="7"/>
        <v>60424</v>
      </c>
      <c r="N27" s="70"/>
      <c r="O27" s="248"/>
      <c r="P27" s="70"/>
      <c r="Q27" s="70"/>
    </row>
    <row r="28" spans="1:17" ht="6" customHeight="1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62"/>
      <c r="O28" s="62"/>
      <c r="P28" s="62"/>
      <c r="Q28" s="75"/>
    </row>
    <row r="29" spans="1:17" ht="26.25" customHeight="1">
      <c r="A29" s="54" t="s">
        <v>33</v>
      </c>
      <c r="B29" s="84">
        <f>ROUND((1+$M$1)*('FY14'!B29),2)</f>
        <v>25.41</v>
      </c>
      <c r="C29" s="84">
        <f>ROUND((1+$M$1)*('FY14'!C29),2)</f>
        <v>25.99</v>
      </c>
      <c r="D29" s="84">
        <f>ROUND((1+$M$1)*('FY14'!D29),2)</f>
        <v>26.56</v>
      </c>
      <c r="E29" s="84">
        <f>ROUND((1+$M$1)*('FY14'!E29),2)</f>
        <v>27.17</v>
      </c>
      <c r="F29" s="84">
        <f>ROUND((1+$M$1)*('FY14'!F29),2)</f>
        <v>27.78</v>
      </c>
      <c r="G29" s="84">
        <f>ROUND((1+$M$1)*('FY14'!G29),2)</f>
        <v>28.41</v>
      </c>
      <c r="H29" s="84">
        <f>ROUND((1+$M$1)*('FY14'!H29),2)</f>
        <v>29.04</v>
      </c>
      <c r="I29" s="84">
        <f>ROUND((1+$M$1)*('FY14'!I29),2)</f>
        <v>29.69</v>
      </c>
      <c r="J29" s="84">
        <f>ROUND((1+$M$1)*('FY14'!J29),2)</f>
        <v>30.37</v>
      </c>
      <c r="K29" s="84">
        <f>ROUND((1+$M$1)*('FY14'!K29),2)</f>
        <v>31.05</v>
      </c>
      <c r="L29" s="84">
        <f>ROUND((1+$M$1)*('FY14'!L29),2)</f>
        <v>31.74</v>
      </c>
      <c r="M29" s="84">
        <f>ROUND((1+$M$1)*('FY14'!M29),2)</f>
        <v>32.47</v>
      </c>
      <c r="N29" s="71"/>
      <c r="O29" s="249" t="s">
        <v>91</v>
      </c>
      <c r="P29" s="71"/>
      <c r="Q29" s="71"/>
    </row>
    <row r="30" spans="1:17" ht="13.5">
      <c r="A30" s="55" t="s">
        <v>12</v>
      </c>
      <c r="B30" s="84">
        <f aca="true" t="shared" si="8" ref="B30:M30">2080*B29</f>
        <v>52852.8</v>
      </c>
      <c r="C30" s="84">
        <f t="shared" si="8"/>
        <v>54059.2</v>
      </c>
      <c r="D30" s="84">
        <f t="shared" si="8"/>
        <v>55244.799999999996</v>
      </c>
      <c r="E30" s="84">
        <f t="shared" si="8"/>
        <v>56513.600000000006</v>
      </c>
      <c r="F30" s="84">
        <f t="shared" si="8"/>
        <v>57782.4</v>
      </c>
      <c r="G30" s="84">
        <f t="shared" si="8"/>
        <v>59092.8</v>
      </c>
      <c r="H30" s="84">
        <f t="shared" si="8"/>
        <v>60403.2</v>
      </c>
      <c r="I30" s="84">
        <f t="shared" si="8"/>
        <v>61755.200000000004</v>
      </c>
      <c r="J30" s="84">
        <f t="shared" si="8"/>
        <v>63169.6</v>
      </c>
      <c r="K30" s="84">
        <f t="shared" si="8"/>
        <v>64584</v>
      </c>
      <c r="L30" s="84">
        <f t="shared" si="8"/>
        <v>66019.2</v>
      </c>
      <c r="M30" s="84">
        <f t="shared" si="8"/>
        <v>67537.59999999999</v>
      </c>
      <c r="N30" s="70"/>
      <c r="O30" s="250"/>
      <c r="P30" s="70"/>
      <c r="Q30" s="70"/>
    </row>
    <row r="31" spans="1:17" ht="6" customHeight="1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75"/>
    </row>
    <row r="32" spans="1:17" s="122" customFormat="1" ht="6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21"/>
      <c r="P32" s="121"/>
      <c r="Q32" s="121"/>
    </row>
    <row r="33" spans="1:17" ht="12.75">
      <c r="A33" s="91" t="s">
        <v>103</v>
      </c>
      <c r="B33" s="31"/>
      <c r="D33" s="31"/>
      <c r="E33" s="31"/>
      <c r="F33" s="31"/>
      <c r="G33" s="31"/>
      <c r="H33" s="31"/>
      <c r="I33" s="31"/>
      <c r="J33" s="5" t="s">
        <v>37</v>
      </c>
      <c r="K33" s="31"/>
      <c r="L33" s="31"/>
      <c r="M33" s="31"/>
      <c r="N33" s="31"/>
      <c r="O33" s="31"/>
      <c r="P33" s="31"/>
      <c r="Q33" s="31"/>
    </row>
    <row r="34" spans="1:17" ht="12.75">
      <c r="A34" s="91"/>
      <c r="B34" s="31"/>
      <c r="D34" s="31"/>
      <c r="E34" s="31"/>
      <c r="F34" s="31"/>
      <c r="G34" s="31"/>
      <c r="H34" s="31"/>
      <c r="I34" s="31"/>
      <c r="J34" s="5"/>
      <c r="K34" s="31"/>
      <c r="L34" s="31"/>
      <c r="M34" s="31"/>
      <c r="N34" s="31"/>
      <c r="O34" s="31"/>
      <c r="P34" s="31"/>
      <c r="Q34" s="31"/>
    </row>
    <row r="35" spans="1:17" ht="12.75">
      <c r="A35" s="111" t="s">
        <v>98</v>
      </c>
      <c r="B35" s="31"/>
      <c r="C35" s="31"/>
      <c r="E35" s="111" t="s">
        <v>41</v>
      </c>
      <c r="F35" s="5"/>
      <c r="G35" s="251"/>
      <c r="H35" s="252"/>
      <c r="J35" s="110"/>
      <c r="K35" s="31"/>
      <c r="M35" s="31"/>
      <c r="N35" s="31"/>
      <c r="Q35" s="31"/>
    </row>
    <row r="36" spans="1:13" ht="12.75">
      <c r="A36" s="114" t="s">
        <v>101</v>
      </c>
      <c r="B36" s="5"/>
      <c r="C36" s="108">
        <v>13.38</v>
      </c>
      <c r="E36" s="92" t="s">
        <v>42</v>
      </c>
      <c r="F36" s="112"/>
      <c r="G36" s="253">
        <v>58182</v>
      </c>
      <c r="H36" s="254"/>
      <c r="J36" s="6"/>
      <c r="K36" s="124"/>
      <c r="L36" s="244"/>
      <c r="M36" s="244"/>
    </row>
    <row r="37" spans="1:14" ht="12.75">
      <c r="A37" s="114" t="s">
        <v>39</v>
      </c>
      <c r="B37" s="5"/>
      <c r="C37" s="108">
        <v>17.17</v>
      </c>
      <c r="E37" s="92" t="s">
        <v>92</v>
      </c>
      <c r="F37" s="112"/>
      <c r="G37" s="253">
        <v>49411</v>
      </c>
      <c r="H37" s="254"/>
      <c r="J37" s="6"/>
      <c r="K37" s="124"/>
      <c r="L37" s="244"/>
      <c r="M37" s="244"/>
      <c r="N37" s="5"/>
    </row>
    <row r="38" spans="1:14" ht="12.75">
      <c r="A38" s="114" t="s">
        <v>38</v>
      </c>
      <c r="B38" s="5"/>
      <c r="C38" s="108">
        <v>17.17</v>
      </c>
      <c r="E38" s="92" t="s">
        <v>45</v>
      </c>
      <c r="F38" s="112"/>
      <c r="G38" s="253">
        <v>35000</v>
      </c>
      <c r="H38" s="254"/>
      <c r="J38" s="6"/>
      <c r="K38" s="124"/>
      <c r="L38" s="244"/>
      <c r="M38" s="244"/>
      <c r="N38" s="5"/>
    </row>
    <row r="39" spans="1:14" ht="12.75">
      <c r="A39" s="115" t="s">
        <v>93</v>
      </c>
      <c r="B39" s="5"/>
      <c r="C39" s="109">
        <v>18.75</v>
      </c>
      <c r="E39" s="107" t="s">
        <v>97</v>
      </c>
      <c r="F39" s="113"/>
      <c r="G39" s="253">
        <v>74235</v>
      </c>
      <c r="H39" s="254"/>
      <c r="J39" s="6"/>
      <c r="K39" s="124"/>
      <c r="L39" s="244"/>
      <c r="M39" s="244"/>
      <c r="N39" s="5"/>
    </row>
    <row r="40" spans="1:14" ht="12.75">
      <c r="A40" s="115" t="s">
        <v>94</v>
      </c>
      <c r="B40" s="5"/>
      <c r="C40" s="109">
        <v>20.52</v>
      </c>
      <c r="E40" s="107" t="s">
        <v>47</v>
      </c>
      <c r="F40" s="113"/>
      <c r="G40" s="253">
        <v>2525</v>
      </c>
      <c r="H40" s="254"/>
      <c r="J40" s="6"/>
      <c r="K40" s="124"/>
      <c r="L40" s="244"/>
      <c r="M40" s="244"/>
      <c r="N40" s="5"/>
    </row>
    <row r="41" spans="1:14" ht="12.75">
      <c r="A41" s="116" t="s">
        <v>95</v>
      </c>
      <c r="B41" s="5"/>
      <c r="C41" s="109">
        <v>22.75</v>
      </c>
      <c r="E41" s="107" t="s">
        <v>70</v>
      </c>
      <c r="F41" s="113"/>
      <c r="G41" s="253">
        <v>13625</v>
      </c>
      <c r="H41" s="245"/>
      <c r="J41" s="6"/>
      <c r="K41" s="124"/>
      <c r="L41" s="244"/>
      <c r="M41" s="244"/>
      <c r="N41" s="106"/>
    </row>
    <row r="42" spans="1:14" ht="12.75">
      <c r="A42" s="117" t="s">
        <v>96</v>
      </c>
      <c r="B42" s="5"/>
      <c r="C42" s="109">
        <v>25.41</v>
      </c>
      <c r="E42" s="5" t="s">
        <v>102</v>
      </c>
      <c r="F42" s="113"/>
      <c r="G42" s="256">
        <v>2750</v>
      </c>
      <c r="H42" s="256"/>
      <c r="J42" s="6"/>
      <c r="K42" s="124"/>
      <c r="L42" s="244"/>
      <c r="M42" s="244"/>
      <c r="N42" s="91"/>
    </row>
    <row r="43" spans="3:14" ht="12.75">
      <c r="C43" s="5"/>
      <c r="D43" s="5"/>
      <c r="E43" s="5" t="s">
        <v>99</v>
      </c>
      <c r="F43" s="113"/>
      <c r="G43" s="245">
        <v>1814</v>
      </c>
      <c r="H43" s="246"/>
      <c r="J43" s="6"/>
      <c r="K43" s="124"/>
      <c r="L43" s="244"/>
      <c r="M43" s="244"/>
      <c r="N43" s="5"/>
    </row>
    <row r="44" spans="5:13" ht="12.75">
      <c r="E44" s="5" t="s">
        <v>100</v>
      </c>
      <c r="F44" s="118"/>
      <c r="G44" s="255">
        <v>2706</v>
      </c>
      <c r="H44" s="255"/>
      <c r="L44" s="124"/>
      <c r="M44" s="124"/>
    </row>
  </sheetData>
  <sheetProtection/>
  <mergeCells count="21">
    <mergeCell ref="G44:H44"/>
    <mergeCell ref="G42:H42"/>
    <mergeCell ref="L39:M39"/>
    <mergeCell ref="G39:H39"/>
    <mergeCell ref="G41:H41"/>
    <mergeCell ref="L38:M38"/>
    <mergeCell ref="L43:M43"/>
    <mergeCell ref="L37:M37"/>
    <mergeCell ref="G37:H37"/>
    <mergeCell ref="G38:H38"/>
    <mergeCell ref="G40:H40"/>
    <mergeCell ref="L40:M40"/>
    <mergeCell ref="G43:H43"/>
    <mergeCell ref="O23:O24"/>
    <mergeCell ref="O26:O27"/>
    <mergeCell ref="O29:O30"/>
    <mergeCell ref="G35:H35"/>
    <mergeCell ref="G36:H36"/>
    <mergeCell ref="L42:M42"/>
    <mergeCell ref="L36:M36"/>
    <mergeCell ref="L41:M41"/>
  </mergeCells>
  <printOptions/>
  <pageMargins left="0.25" right="0.25" top="0.75" bottom="0.75" header="0.3" footer="0.3"/>
  <pageSetup horizontalDpi="600" verticalDpi="600" orientation="landscape" scale="80" r:id="rId1"/>
  <headerFooter alignWithMargins="0">
    <oddHeader>&amp;C&amp;"Arial,Bold"&amp;12Town of Berlin
REVISED &amp; EFFECTIVE 1/1/2015* - Personnel Classification Spreadsheet Fiscal Year 2015</oddHeader>
    <oddFooter>&amp;L* Approximate Annual Figure based on 40 hours per week&amp;R&amp;"Arial,Italic"Revised July 14,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view="pageLayout" workbookViewId="0" topLeftCell="A1">
      <selection activeCell="B30" sqref="B30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0.016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1">
        <v>9</v>
      </c>
      <c r="C5" s="142" t="s">
        <v>105</v>
      </c>
      <c r="D5" s="142" t="s">
        <v>105</v>
      </c>
      <c r="E5" s="142" t="s">
        <v>105</v>
      </c>
      <c r="F5" s="142" t="s">
        <v>106</v>
      </c>
      <c r="G5" s="142" t="s">
        <v>107</v>
      </c>
      <c r="H5" s="142" t="s">
        <v>108</v>
      </c>
      <c r="I5" s="142" t="s">
        <v>109</v>
      </c>
      <c r="J5" s="82">
        <f>ROUND((1+$M$1)*('FY15'!J5),2)</f>
        <v>10.16</v>
      </c>
      <c r="K5" s="82">
        <f>ROUND((1+$M$1)*('FY15'!K5),2)</f>
        <v>10.38</v>
      </c>
      <c r="L5" s="82">
        <f>ROUND((1+$M$1)*('FY15'!L5),2)</f>
        <v>10.62</v>
      </c>
      <c r="M5" s="82">
        <f>ROUND((1+$M$1)*('FY15'!M5),2)</f>
        <v>10.85</v>
      </c>
      <c r="N5" s="125" t="s">
        <v>37</v>
      </c>
      <c r="O5" s="125"/>
      <c r="P5" s="125"/>
      <c r="Q5" s="125" t="s">
        <v>56</v>
      </c>
    </row>
    <row r="6" spans="1:17" ht="13.5">
      <c r="A6" s="55" t="s">
        <v>12</v>
      </c>
      <c r="B6" s="76">
        <v>18720</v>
      </c>
      <c r="C6" s="83">
        <v>18720</v>
      </c>
      <c r="D6" s="76">
        <v>18720</v>
      </c>
      <c r="E6" s="83">
        <v>18720</v>
      </c>
      <c r="F6" s="76">
        <v>19323.2</v>
      </c>
      <c r="G6" s="83">
        <v>19760</v>
      </c>
      <c r="H6" s="76">
        <v>20176</v>
      </c>
      <c r="I6" s="83">
        <v>20675.2</v>
      </c>
      <c r="J6" s="76">
        <f>2080*J5</f>
        <v>21132.8</v>
      </c>
      <c r="K6" s="83">
        <f>2080*K5</f>
        <v>21590.4</v>
      </c>
      <c r="L6" s="76">
        <f>2080*L5</f>
        <v>22089.6</v>
      </c>
      <c r="M6" s="76">
        <f>2080*M5</f>
        <v>22568</v>
      </c>
      <c r="N6" s="103"/>
      <c r="O6" s="103"/>
      <c r="P6" s="103"/>
      <c r="Q6" s="103"/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27"/>
      <c r="O7" s="104"/>
      <c r="P7" s="104"/>
      <c r="Q7" s="105"/>
    </row>
    <row r="8" spans="1:17" ht="21.75" customHeight="1">
      <c r="A8" s="54" t="s">
        <v>13</v>
      </c>
      <c r="B8" s="143" t="s">
        <v>110</v>
      </c>
      <c r="C8" s="143" t="s">
        <v>111</v>
      </c>
      <c r="D8" s="76">
        <f>ROUND((1+$M$1)*('FY15'!D8),2)</f>
        <v>10.15</v>
      </c>
      <c r="E8" s="76">
        <f>ROUND((1+$M$1)*('FY15'!E8),2)</f>
        <v>10.37</v>
      </c>
      <c r="F8" s="76">
        <f>ROUND((1+$M$1)*('FY15'!F8),2)</f>
        <v>10.6</v>
      </c>
      <c r="G8" s="76">
        <f>ROUND((1+$M$1)*('FY15'!G8),2)</f>
        <v>10.84</v>
      </c>
      <c r="H8" s="76">
        <f>ROUND((1+$M$1)*('FY15'!H8),2)</f>
        <v>11.08</v>
      </c>
      <c r="I8" s="76">
        <f>ROUND((1+$M$1)*('FY15'!I8),2)</f>
        <v>11.33</v>
      </c>
      <c r="J8" s="76">
        <f>ROUND((1+$M$1)*('FY15'!J8),2)</f>
        <v>11.58</v>
      </c>
      <c r="K8" s="76">
        <f>ROUND((1+$M$1)*('FY15'!K8),2)</f>
        <v>11.85</v>
      </c>
      <c r="L8" s="76">
        <f>ROUND((1+$M$1)*('FY15'!L8),2)</f>
        <v>12.12</v>
      </c>
      <c r="M8" s="76">
        <f>ROUND((1+$M$1)*('FY15'!M8),2)</f>
        <v>12.39</v>
      </c>
      <c r="N8" s="102"/>
      <c r="O8" s="128"/>
      <c r="P8" s="102"/>
      <c r="Q8" s="102" t="s">
        <v>81</v>
      </c>
    </row>
    <row r="9" spans="1:17" ht="13.5">
      <c r="A9" s="55" t="s">
        <v>12</v>
      </c>
      <c r="B9" s="143" t="s">
        <v>112</v>
      </c>
      <c r="C9" s="143" t="s">
        <v>113</v>
      </c>
      <c r="D9" s="76">
        <f aca="true" t="shared" si="0" ref="D9:M9">2080*D8</f>
        <v>21112</v>
      </c>
      <c r="E9" s="76">
        <f t="shared" si="0"/>
        <v>21569.6</v>
      </c>
      <c r="F9" s="76">
        <f t="shared" si="0"/>
        <v>22048</v>
      </c>
      <c r="G9" s="76">
        <f t="shared" si="0"/>
        <v>22547.2</v>
      </c>
      <c r="H9" s="76">
        <f t="shared" si="0"/>
        <v>23046.4</v>
      </c>
      <c r="I9" s="76">
        <f t="shared" si="0"/>
        <v>23566.4</v>
      </c>
      <c r="J9" s="76">
        <f t="shared" si="0"/>
        <v>24086.4</v>
      </c>
      <c r="K9" s="76">
        <f t="shared" si="0"/>
        <v>24648</v>
      </c>
      <c r="L9" s="76">
        <f t="shared" si="0"/>
        <v>25209.6</v>
      </c>
      <c r="M9" s="76">
        <f t="shared" si="0"/>
        <v>25771.2</v>
      </c>
      <c r="N9" s="103"/>
      <c r="O9" s="103"/>
      <c r="P9" s="103"/>
      <c r="Q9" s="103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04"/>
      <c r="O10" s="104"/>
      <c r="P10" s="104"/>
      <c r="Q10" s="104"/>
    </row>
    <row r="11" spans="1:17" ht="20.25" customHeight="1">
      <c r="A11" s="54" t="s">
        <v>14</v>
      </c>
      <c r="B11" s="76">
        <f>ROUND((1+$M$1)*('FY15'!B11),2)</f>
        <v>11.07</v>
      </c>
      <c r="C11" s="76">
        <f>ROUND((1+$M$1)*('FY15'!C11),2)</f>
        <v>11.31</v>
      </c>
      <c r="D11" s="76">
        <f>ROUND((1+$M$1)*('FY15'!D11),2)</f>
        <v>11.56</v>
      </c>
      <c r="E11" s="76">
        <f>ROUND((1+$M$1)*('FY15'!E11),2)</f>
        <v>11.83</v>
      </c>
      <c r="F11" s="76">
        <f>ROUND((1+$M$1)*('FY15'!F11),2)</f>
        <v>12.11</v>
      </c>
      <c r="G11" s="76">
        <f>ROUND((1+$M$1)*('FY15'!G11),2)</f>
        <v>12.37</v>
      </c>
      <c r="H11" s="76">
        <f>ROUND((1+$M$1)*('FY15'!H11),2)</f>
        <v>12.64</v>
      </c>
      <c r="I11" s="76">
        <f>ROUND((1+$M$1)*('FY15'!I11),2)</f>
        <v>12.93</v>
      </c>
      <c r="J11" s="76">
        <f>ROUND((1+$M$1)*('FY15'!J11),2)</f>
        <v>13.23</v>
      </c>
      <c r="K11" s="76">
        <f>ROUND((1+$M$1)*('FY15'!K11),2)</f>
        <v>13.52</v>
      </c>
      <c r="L11" s="76">
        <f>ROUND((1+$M$1)*('FY15'!L11),2)</f>
        <v>13.82</v>
      </c>
      <c r="M11" s="76">
        <f>ROUND((1+$M$1)*('FY15'!M11),2)</f>
        <v>14.14</v>
      </c>
      <c r="N11" s="102"/>
      <c r="O11" s="102"/>
      <c r="P11" s="102"/>
      <c r="Q11" s="102"/>
    </row>
    <row r="12" spans="1:17" ht="13.5">
      <c r="A12" s="55" t="s">
        <v>12</v>
      </c>
      <c r="B12" s="84">
        <f aca="true" t="shared" si="1" ref="B12:M12">2080*B11</f>
        <v>23025.600000000002</v>
      </c>
      <c r="C12" s="84">
        <f t="shared" si="1"/>
        <v>23524.8</v>
      </c>
      <c r="D12" s="84">
        <f t="shared" si="1"/>
        <v>24044.8</v>
      </c>
      <c r="E12" s="84">
        <f t="shared" si="1"/>
        <v>24606.4</v>
      </c>
      <c r="F12" s="84">
        <f t="shared" si="1"/>
        <v>25188.8</v>
      </c>
      <c r="G12" s="84">
        <f t="shared" si="1"/>
        <v>25729.6</v>
      </c>
      <c r="H12" s="84">
        <f t="shared" si="1"/>
        <v>26291.2</v>
      </c>
      <c r="I12" s="84">
        <f t="shared" si="1"/>
        <v>26894.399999999998</v>
      </c>
      <c r="J12" s="84">
        <f t="shared" si="1"/>
        <v>27518.4</v>
      </c>
      <c r="K12" s="84">
        <f t="shared" si="1"/>
        <v>28121.6</v>
      </c>
      <c r="L12" s="84">
        <f t="shared" si="1"/>
        <v>28745.600000000002</v>
      </c>
      <c r="M12" s="84">
        <f t="shared" si="1"/>
        <v>29411.2</v>
      </c>
      <c r="N12" s="103"/>
      <c r="O12" s="103"/>
      <c r="P12" s="103"/>
      <c r="Q12" s="103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04"/>
      <c r="O13" s="104"/>
      <c r="P13" s="104"/>
      <c r="Q13" s="105"/>
    </row>
    <row r="14" spans="1:17" ht="22.5" customHeight="1">
      <c r="A14" s="54" t="s">
        <v>15</v>
      </c>
      <c r="B14" s="84">
        <f>ROUND((1+$M$1)*('FY15'!B14),2)</f>
        <v>13.59</v>
      </c>
      <c r="C14" s="84">
        <f>ROUND((1+$M$1)*('FY15'!C14),2)</f>
        <v>13.91</v>
      </c>
      <c r="D14" s="84">
        <f>ROUND((1+$M$1)*('FY15'!D14),2)</f>
        <v>14.22</v>
      </c>
      <c r="E14" s="84">
        <f>ROUND((1+$M$1)*('FY15'!E14),2)</f>
        <v>14.53</v>
      </c>
      <c r="F14" s="84">
        <f>ROUND((1+$M$1)*('FY15'!F14),2)</f>
        <v>14.85</v>
      </c>
      <c r="G14" s="84">
        <f>ROUND((1+$M$1)*('FY15'!G14),2)</f>
        <v>15.21</v>
      </c>
      <c r="H14" s="84">
        <f>ROUND((1+$M$1)*('FY15'!H14),2)</f>
        <v>15.53</v>
      </c>
      <c r="I14" s="84">
        <f>ROUND((1+$M$1)*('FY15'!I14),2)</f>
        <v>15.89</v>
      </c>
      <c r="J14" s="84">
        <f>ROUND((1+$M$1)*('FY15'!J14),2)</f>
        <v>16.26</v>
      </c>
      <c r="K14" s="84">
        <f>ROUND((1+$M$1)*('FY15'!K14),2)</f>
        <v>16.61</v>
      </c>
      <c r="L14" s="84">
        <f>ROUND((1+$M$1)*('FY15'!L14),2)</f>
        <v>16.99</v>
      </c>
      <c r="M14" s="84">
        <f>ROUND((1+$M$1)*('FY15'!M14),2)</f>
        <v>17.36</v>
      </c>
      <c r="N14" s="102"/>
      <c r="O14" s="102"/>
      <c r="P14" s="102" t="s">
        <v>16</v>
      </c>
      <c r="Q14" s="102" t="s">
        <v>83</v>
      </c>
    </row>
    <row r="15" spans="1:17" ht="13.5" customHeight="1">
      <c r="A15" s="55" t="s">
        <v>12</v>
      </c>
      <c r="B15" s="84">
        <f aca="true" t="shared" si="2" ref="B15:M15">2080*B14</f>
        <v>28267.2</v>
      </c>
      <c r="C15" s="85">
        <f t="shared" si="2"/>
        <v>28932.8</v>
      </c>
      <c r="D15" s="84">
        <f t="shared" si="2"/>
        <v>29577.600000000002</v>
      </c>
      <c r="E15" s="85">
        <f t="shared" si="2"/>
        <v>30222.399999999998</v>
      </c>
      <c r="F15" s="84">
        <f t="shared" si="2"/>
        <v>30888</v>
      </c>
      <c r="G15" s="86">
        <f t="shared" si="2"/>
        <v>31636.800000000003</v>
      </c>
      <c r="H15" s="84">
        <f t="shared" si="2"/>
        <v>32302.399999999998</v>
      </c>
      <c r="I15" s="86">
        <f t="shared" si="2"/>
        <v>33051.200000000004</v>
      </c>
      <c r="J15" s="84">
        <f t="shared" si="2"/>
        <v>33820.8</v>
      </c>
      <c r="K15" s="86">
        <f t="shared" si="2"/>
        <v>34548.799999999996</v>
      </c>
      <c r="L15" s="84">
        <f t="shared" si="2"/>
        <v>35339.2</v>
      </c>
      <c r="M15" s="84">
        <f t="shared" si="2"/>
        <v>36108.799999999996</v>
      </c>
      <c r="N15" s="103"/>
      <c r="O15" s="103"/>
      <c r="P15" s="103" t="s">
        <v>89</v>
      </c>
      <c r="Q15" s="103" t="s">
        <v>84</v>
      </c>
    </row>
    <row r="16" spans="1:17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04"/>
      <c r="O16" s="104"/>
      <c r="P16" s="104"/>
      <c r="Q16" s="105"/>
    </row>
    <row r="17" spans="1:17" ht="22.5" customHeight="1">
      <c r="A17" s="54" t="s">
        <v>17</v>
      </c>
      <c r="B17" s="84">
        <f>ROUND((1+$M$1)*('FY15'!B17),2)</f>
        <v>16.32</v>
      </c>
      <c r="C17" s="84">
        <f>ROUND((1+$M$1)*('FY15'!C17),2)</f>
        <v>16.68</v>
      </c>
      <c r="D17" s="84">
        <f>ROUND((1+$M$1)*('FY15'!D17),2)</f>
        <v>17.06</v>
      </c>
      <c r="E17" s="84">
        <f>ROUND((1+$M$1)*('FY15'!E17),2)</f>
        <v>17.44</v>
      </c>
      <c r="F17" s="84">
        <f>ROUND((1+$M$1)*('FY15'!F17),2)</f>
        <v>17.83</v>
      </c>
      <c r="G17" s="84">
        <f>ROUND((1+$M$1)*('FY15'!G17),2)</f>
        <v>18.24</v>
      </c>
      <c r="H17" s="84">
        <f>ROUND((1+$M$1)*('FY15'!H17),2)</f>
        <v>18.64</v>
      </c>
      <c r="I17" s="84">
        <f>ROUND((1+$M$1)*('FY15'!I17),2)</f>
        <v>19.06</v>
      </c>
      <c r="J17" s="84">
        <f>ROUND((1+$M$1)*('FY15'!J17),2)</f>
        <v>19.5</v>
      </c>
      <c r="K17" s="84">
        <f>ROUND((1+$M$1)*('FY15'!K17),2)</f>
        <v>19.92</v>
      </c>
      <c r="L17" s="84">
        <f>ROUND((1+$M$1)*('FY15'!L17),2)</f>
        <v>20.39</v>
      </c>
      <c r="M17" s="84">
        <f>ROUND((1+$M$1)*('FY15'!M17),2)</f>
        <v>20.84</v>
      </c>
      <c r="N17" s="102" t="s">
        <v>18</v>
      </c>
      <c r="O17" s="102" t="s">
        <v>115</v>
      </c>
      <c r="P17" s="102" t="s">
        <v>90</v>
      </c>
      <c r="Q17" s="102" t="s">
        <v>80</v>
      </c>
    </row>
    <row r="18" spans="1:17" ht="13.5">
      <c r="A18" s="55" t="s">
        <v>12</v>
      </c>
      <c r="B18" s="84">
        <f aca="true" t="shared" si="3" ref="B18:M18">2080*B17</f>
        <v>33945.6</v>
      </c>
      <c r="C18" s="84">
        <f t="shared" si="3"/>
        <v>34694.4</v>
      </c>
      <c r="D18" s="84">
        <f t="shared" si="3"/>
        <v>35484.799999999996</v>
      </c>
      <c r="E18" s="84">
        <f t="shared" si="3"/>
        <v>36275.200000000004</v>
      </c>
      <c r="F18" s="84">
        <f t="shared" si="3"/>
        <v>37086.399999999994</v>
      </c>
      <c r="G18" s="84">
        <f t="shared" si="3"/>
        <v>37939.2</v>
      </c>
      <c r="H18" s="84">
        <f t="shared" si="3"/>
        <v>38771.200000000004</v>
      </c>
      <c r="I18" s="84">
        <f t="shared" si="3"/>
        <v>39644.799999999996</v>
      </c>
      <c r="J18" s="84">
        <f t="shared" si="3"/>
        <v>40560</v>
      </c>
      <c r="K18" s="84">
        <f t="shared" si="3"/>
        <v>41433.600000000006</v>
      </c>
      <c r="L18" s="84">
        <f t="shared" si="3"/>
        <v>42411.200000000004</v>
      </c>
      <c r="M18" s="84">
        <f t="shared" si="3"/>
        <v>43347.2</v>
      </c>
      <c r="N18" s="103"/>
      <c r="O18" s="103"/>
      <c r="P18" s="129" t="s">
        <v>87</v>
      </c>
      <c r="Q18" s="103"/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04"/>
      <c r="O19" s="104"/>
      <c r="P19" s="104"/>
      <c r="Q19" s="105"/>
    </row>
    <row r="20" spans="1:17" ht="22.5" customHeight="1">
      <c r="A20" s="54" t="s">
        <v>22</v>
      </c>
      <c r="B20" s="84">
        <f>ROUND((1+$M$1)*('FY15'!B20),2)</f>
        <v>18.23</v>
      </c>
      <c r="C20" s="84">
        <f>ROUND((1+$M$1)*('FY15'!C20),2)</f>
        <v>18.62</v>
      </c>
      <c r="D20" s="84">
        <f>ROUND((1+$M$1)*('FY15'!D20),2)</f>
        <v>19.05</v>
      </c>
      <c r="E20" s="84">
        <f>ROUND((1+$M$1)*('FY15'!E20),2)</f>
        <v>19.49</v>
      </c>
      <c r="F20" s="84">
        <f>ROUND((1+$M$1)*('FY15'!F20),2)</f>
        <v>19.91</v>
      </c>
      <c r="G20" s="84">
        <f>ROUND((1+$M$1)*('FY15'!G20),2)</f>
        <v>20.37</v>
      </c>
      <c r="H20" s="84">
        <f>ROUND((1+$M$1)*('FY15'!H20),2)</f>
        <v>20.83</v>
      </c>
      <c r="I20" s="84">
        <f>ROUND((1+$M$1)*('FY15'!I20),2)</f>
        <v>21.3</v>
      </c>
      <c r="J20" s="84">
        <f>ROUND((1+$M$1)*('FY15'!J20),2)</f>
        <v>21.76</v>
      </c>
      <c r="K20" s="84">
        <f>ROUND((1+$M$1)*('FY15'!K20),2)</f>
        <v>22.26</v>
      </c>
      <c r="L20" s="84">
        <f>ROUND((1+$M$1)*('FY15'!L20),2)</f>
        <v>22.76</v>
      </c>
      <c r="M20" s="84">
        <f>ROUND((1+$M$1)*('FY15'!M20),2)</f>
        <v>23.28</v>
      </c>
      <c r="N20" s="102" t="s">
        <v>23</v>
      </c>
      <c r="O20" s="102"/>
      <c r="P20" s="102" t="s">
        <v>25</v>
      </c>
      <c r="Q20" s="102" t="s">
        <v>26</v>
      </c>
    </row>
    <row r="21" spans="1:17" ht="13.5">
      <c r="A21" s="55" t="s">
        <v>12</v>
      </c>
      <c r="B21" s="84">
        <f aca="true" t="shared" si="4" ref="B21:M21">2080*B20</f>
        <v>37918.4</v>
      </c>
      <c r="C21" s="84">
        <f t="shared" si="4"/>
        <v>38729.6</v>
      </c>
      <c r="D21" s="84">
        <f t="shared" si="4"/>
        <v>39624</v>
      </c>
      <c r="E21" s="84">
        <f t="shared" si="4"/>
        <v>40539.2</v>
      </c>
      <c r="F21" s="84">
        <f t="shared" si="4"/>
        <v>41412.8</v>
      </c>
      <c r="G21" s="84">
        <f t="shared" si="4"/>
        <v>42369.6</v>
      </c>
      <c r="H21" s="84">
        <f t="shared" si="4"/>
        <v>43326.399999999994</v>
      </c>
      <c r="I21" s="84">
        <f t="shared" si="4"/>
        <v>44304</v>
      </c>
      <c r="J21" s="84">
        <f t="shared" si="4"/>
        <v>45260.8</v>
      </c>
      <c r="K21" s="84">
        <f t="shared" si="4"/>
        <v>46300.8</v>
      </c>
      <c r="L21" s="84">
        <f t="shared" si="4"/>
        <v>47340.8</v>
      </c>
      <c r="M21" s="84">
        <f t="shared" si="4"/>
        <v>48422.4</v>
      </c>
      <c r="N21" s="103"/>
      <c r="O21" s="103"/>
      <c r="P21" s="103"/>
      <c r="Q21" s="103"/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104"/>
      <c r="P22" s="104"/>
      <c r="Q22" s="105"/>
    </row>
    <row r="23" spans="1:17" ht="22.5" customHeight="1">
      <c r="A23" s="54" t="s">
        <v>27</v>
      </c>
      <c r="B23" s="84">
        <f>ROUND((1+$M$1)*('FY15'!B23),2)</f>
        <v>20.4</v>
      </c>
      <c r="C23" s="84">
        <f>ROUND((1+$M$1)*('FY15'!C23),2)</f>
        <v>20.85</v>
      </c>
      <c r="D23" s="84">
        <f>ROUND((1+$M$1)*('FY15'!D23),2)</f>
        <v>21.33</v>
      </c>
      <c r="E23" s="84">
        <f>ROUND((1+$M$1)*('FY15'!E23),2)</f>
        <v>21.8</v>
      </c>
      <c r="F23" s="84">
        <f>ROUND((1+$M$1)*('FY15'!F23),2)</f>
        <v>22.31</v>
      </c>
      <c r="G23" s="84">
        <f>ROUND((1+$M$1)*('FY15'!G23),2)</f>
        <v>22.8</v>
      </c>
      <c r="H23" s="84">
        <f>ROUND((1+$M$1)*('FY15'!H23),2)</f>
        <v>23.31</v>
      </c>
      <c r="I23" s="84">
        <f>ROUND((1+$M$1)*('FY15'!I23),2)</f>
        <v>23.84</v>
      </c>
      <c r="J23" s="84">
        <f>ROUND((1+$M$1)*('FY15'!J23),2)</f>
        <v>24.37</v>
      </c>
      <c r="K23" s="84">
        <f>ROUND((1+$M$1)*('FY15'!K23),2)</f>
        <v>24.92</v>
      </c>
      <c r="L23" s="84">
        <f>ROUND((1+$M$1)*('FY15'!L23),2)</f>
        <v>25.48</v>
      </c>
      <c r="M23" s="84">
        <f>ROUND((1+$M$1)*('FY15'!M23),2)</f>
        <v>26.05</v>
      </c>
      <c r="N23" s="88"/>
      <c r="O23" s="247" t="s">
        <v>85</v>
      </c>
      <c r="P23" s="102"/>
      <c r="Q23" s="102" t="s">
        <v>28</v>
      </c>
    </row>
    <row r="24" spans="1:17" ht="13.5">
      <c r="A24" s="55" t="s">
        <v>12</v>
      </c>
      <c r="B24" s="84">
        <f aca="true" t="shared" si="5" ref="B24:M24">2080*B23</f>
        <v>42432</v>
      </c>
      <c r="C24" s="84">
        <f t="shared" si="5"/>
        <v>43368</v>
      </c>
      <c r="D24" s="84">
        <f t="shared" si="5"/>
        <v>44366.399999999994</v>
      </c>
      <c r="E24" s="84">
        <f t="shared" si="5"/>
        <v>45344</v>
      </c>
      <c r="F24" s="84">
        <f t="shared" si="5"/>
        <v>46404.799999999996</v>
      </c>
      <c r="G24" s="84">
        <f t="shared" si="5"/>
        <v>47424</v>
      </c>
      <c r="H24" s="84">
        <f t="shared" si="5"/>
        <v>48484.799999999996</v>
      </c>
      <c r="I24" s="84">
        <f t="shared" si="5"/>
        <v>49587.2</v>
      </c>
      <c r="J24" s="84">
        <f t="shared" si="5"/>
        <v>50689.6</v>
      </c>
      <c r="K24" s="84">
        <f t="shared" si="5"/>
        <v>51833.600000000006</v>
      </c>
      <c r="L24" s="84">
        <f t="shared" si="5"/>
        <v>52998.4</v>
      </c>
      <c r="M24" s="84">
        <f t="shared" si="5"/>
        <v>54184</v>
      </c>
      <c r="N24" s="126"/>
      <c r="O24" s="248"/>
      <c r="P24" s="103"/>
      <c r="Q24" s="103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89"/>
      <c r="O25" s="104"/>
      <c r="P25" s="104"/>
      <c r="Q25" s="105"/>
    </row>
    <row r="26" spans="1:17" ht="22.5" customHeight="1">
      <c r="A26" s="54" t="s">
        <v>29</v>
      </c>
      <c r="B26" s="84">
        <f>ROUND((1+$M$1)*('FY15'!B26),2)</f>
        <v>23.11</v>
      </c>
      <c r="C26" s="84">
        <f>ROUND((1+$M$1)*('FY15'!C26),2)</f>
        <v>23.63</v>
      </c>
      <c r="D26" s="84">
        <f>ROUND((1+$M$1)*('FY15'!D26),2)</f>
        <v>24.16</v>
      </c>
      <c r="E26" s="84">
        <f>ROUND((1+$M$1)*('FY15'!E26),2)</f>
        <v>24.71</v>
      </c>
      <c r="F26" s="84">
        <f>ROUND((1+$M$1)*('FY15'!F26),2)</f>
        <v>25.27</v>
      </c>
      <c r="G26" s="84">
        <f>ROUND((1+$M$1)*('FY15'!G26),2)</f>
        <v>25.84</v>
      </c>
      <c r="H26" s="84">
        <f>ROUND((1+$M$1)*('FY15'!H26),2)</f>
        <v>26.42</v>
      </c>
      <c r="I26" s="84">
        <f>ROUND((1+$M$1)*('FY15'!I26),2)</f>
        <v>27.02</v>
      </c>
      <c r="J26" s="84">
        <f>ROUND((1+$M$1)*('FY15'!J26),2)</f>
        <v>27.61</v>
      </c>
      <c r="K26" s="84">
        <f>ROUND((1+$M$1)*('FY15'!K26),2)</f>
        <v>28.24</v>
      </c>
      <c r="L26" s="84">
        <f>ROUND((1+$M$1)*('FY15'!L26),2)</f>
        <v>28.87</v>
      </c>
      <c r="M26" s="84">
        <f>ROUND((1+$M$1)*('FY15'!M26),2)</f>
        <v>29.51</v>
      </c>
      <c r="N26" s="88"/>
      <c r="O26" s="247" t="s">
        <v>86</v>
      </c>
      <c r="P26" s="102" t="s">
        <v>82</v>
      </c>
      <c r="Q26" s="102" t="s">
        <v>32</v>
      </c>
    </row>
    <row r="27" spans="1:17" ht="13.5" customHeight="1">
      <c r="A27" s="55" t="s">
        <v>12</v>
      </c>
      <c r="B27" s="84">
        <f aca="true" t="shared" si="6" ref="B27:M27">2080*B26</f>
        <v>48068.799999999996</v>
      </c>
      <c r="C27" s="84">
        <f t="shared" si="6"/>
        <v>49150.4</v>
      </c>
      <c r="D27" s="84">
        <f t="shared" si="6"/>
        <v>50252.8</v>
      </c>
      <c r="E27" s="84">
        <f t="shared" si="6"/>
        <v>51396.8</v>
      </c>
      <c r="F27" s="84">
        <f t="shared" si="6"/>
        <v>52561.6</v>
      </c>
      <c r="G27" s="84">
        <f t="shared" si="6"/>
        <v>53747.2</v>
      </c>
      <c r="H27" s="84">
        <f t="shared" si="6"/>
        <v>54953.600000000006</v>
      </c>
      <c r="I27" s="84">
        <f t="shared" si="6"/>
        <v>56201.6</v>
      </c>
      <c r="J27" s="84">
        <f t="shared" si="6"/>
        <v>57428.799999999996</v>
      </c>
      <c r="K27" s="84">
        <f t="shared" si="6"/>
        <v>58739.2</v>
      </c>
      <c r="L27" s="84">
        <f t="shared" si="6"/>
        <v>60049.6</v>
      </c>
      <c r="M27" s="84">
        <f t="shared" si="6"/>
        <v>61380.8</v>
      </c>
      <c r="N27" s="126"/>
      <c r="O27" s="248"/>
      <c r="P27" s="103"/>
      <c r="Q27" s="103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89"/>
      <c r="O28" s="104"/>
      <c r="P28" s="104"/>
      <c r="Q28" s="105"/>
    </row>
    <row r="29" spans="1:17" ht="21" customHeight="1">
      <c r="A29" s="54" t="s">
        <v>33</v>
      </c>
      <c r="B29" s="84">
        <v>25.82</v>
      </c>
      <c r="C29" s="84">
        <f>ROUND((1+$M$1)*('FY15'!C29),2)</f>
        <v>26.41</v>
      </c>
      <c r="D29" s="84">
        <f>ROUND((1+$M$1)*('FY15'!D29),2)</f>
        <v>26.98</v>
      </c>
      <c r="E29" s="84">
        <f>ROUND((1+$M$1)*('FY15'!E29),2)</f>
        <v>27.6</v>
      </c>
      <c r="F29" s="84">
        <f>ROUND((1+$M$1)*('FY15'!F29),2)</f>
        <v>28.22</v>
      </c>
      <c r="G29" s="84">
        <f>ROUND((1+$M$1)*('FY15'!G29),2)</f>
        <v>28.86</v>
      </c>
      <c r="H29" s="84">
        <f>ROUND((1+$M$1)*('FY15'!H29),2)</f>
        <v>29.5</v>
      </c>
      <c r="I29" s="84">
        <f>ROUND((1+$M$1)*('FY15'!I29),2)</f>
        <v>30.17</v>
      </c>
      <c r="J29" s="84">
        <f>ROUND((1+$M$1)*('FY15'!J29),2)</f>
        <v>30.86</v>
      </c>
      <c r="K29" s="84">
        <f>ROUND((1+$M$1)*('FY15'!K29),2)</f>
        <v>31.55</v>
      </c>
      <c r="L29" s="84">
        <f>ROUND((1+$M$1)*('FY15'!L29),2)</f>
        <v>32.25</v>
      </c>
      <c r="M29" s="84">
        <f>ROUND((1+$M$1)*('FY15'!M29),2)</f>
        <v>32.99</v>
      </c>
      <c r="N29" s="88"/>
      <c r="O29" s="247" t="s">
        <v>91</v>
      </c>
      <c r="P29" s="102"/>
      <c r="Q29" s="102"/>
    </row>
    <row r="30" spans="1:17" ht="13.5">
      <c r="A30" s="55" t="s">
        <v>12</v>
      </c>
      <c r="B30" s="84">
        <f aca="true" t="shared" si="7" ref="B30:M30">2080*B29</f>
        <v>53705.6</v>
      </c>
      <c r="C30" s="84">
        <f t="shared" si="7"/>
        <v>54932.8</v>
      </c>
      <c r="D30" s="84">
        <f t="shared" si="7"/>
        <v>56118.4</v>
      </c>
      <c r="E30" s="84">
        <f t="shared" si="7"/>
        <v>57408</v>
      </c>
      <c r="F30" s="84">
        <f t="shared" si="7"/>
        <v>58697.6</v>
      </c>
      <c r="G30" s="84">
        <f t="shared" si="7"/>
        <v>60028.799999999996</v>
      </c>
      <c r="H30" s="84">
        <f t="shared" si="7"/>
        <v>61360</v>
      </c>
      <c r="I30" s="84">
        <f t="shared" si="7"/>
        <v>62753.600000000006</v>
      </c>
      <c r="J30" s="84">
        <f t="shared" si="7"/>
        <v>64188.799999999996</v>
      </c>
      <c r="K30" s="84">
        <f t="shared" si="7"/>
        <v>65624</v>
      </c>
      <c r="L30" s="84">
        <f t="shared" si="7"/>
        <v>67080</v>
      </c>
      <c r="M30" s="84">
        <f t="shared" si="7"/>
        <v>68619.2</v>
      </c>
      <c r="N30" s="126"/>
      <c r="O30" s="264"/>
      <c r="P30" s="103"/>
      <c r="Q30" s="103"/>
    </row>
    <row r="31" spans="1:17" ht="1.5" customHeight="1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75"/>
    </row>
    <row r="32" spans="1:17" ht="13.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21"/>
      <c r="P32" s="121"/>
      <c r="Q32" s="31"/>
    </row>
    <row r="33" spans="1:17" ht="13.5" customHeight="1">
      <c r="A33" s="131" t="s">
        <v>104</v>
      </c>
      <c r="B33" s="132"/>
      <c r="C33" s="16"/>
      <c r="D33" s="132"/>
      <c r="E33" s="132"/>
      <c r="F33" s="132"/>
      <c r="G33" s="132"/>
      <c r="H33" s="132"/>
      <c r="I33" s="132"/>
      <c r="J33" s="132" t="s">
        <v>37</v>
      </c>
      <c r="K33" s="132"/>
      <c r="L33" s="132"/>
      <c r="M33" s="132"/>
      <c r="N33" s="132"/>
      <c r="O33" s="31"/>
      <c r="P33" s="258" t="s">
        <v>114</v>
      </c>
      <c r="Q33" s="258"/>
    </row>
    <row r="34" spans="1:19" ht="13.5" customHeight="1">
      <c r="A34" s="133" t="s">
        <v>36</v>
      </c>
      <c r="B34" s="132"/>
      <c r="C34" s="132"/>
      <c r="D34" s="16"/>
      <c r="E34" s="16"/>
      <c r="F34" s="16"/>
      <c r="G34" s="133"/>
      <c r="H34" s="132"/>
      <c r="I34" s="144"/>
      <c r="J34" s="148" t="s">
        <v>41</v>
      </c>
      <c r="L34" s="145"/>
      <c r="M34" s="259" t="s">
        <v>47</v>
      </c>
      <c r="N34" s="260"/>
      <c r="O34" s="134">
        <v>2565.4</v>
      </c>
      <c r="P34" s="258"/>
      <c r="Q34" s="258"/>
      <c r="R34" s="5"/>
      <c r="S34" s="5"/>
    </row>
    <row r="35" spans="1:19" ht="13.5">
      <c r="A35" s="275" t="s">
        <v>40</v>
      </c>
      <c r="B35" s="276"/>
      <c r="C35" s="134">
        <v>13.59</v>
      </c>
      <c r="D35" s="267" t="s">
        <v>119</v>
      </c>
      <c r="E35" s="268"/>
      <c r="F35" s="135">
        <v>20.85</v>
      </c>
      <c r="G35" s="265" t="s">
        <v>120</v>
      </c>
      <c r="H35" s="266"/>
      <c r="I35" s="149">
        <v>20.85</v>
      </c>
      <c r="J35" s="267" t="s">
        <v>116</v>
      </c>
      <c r="K35" s="268"/>
      <c r="L35" s="141">
        <v>59112.91</v>
      </c>
      <c r="M35" s="261" t="s">
        <v>70</v>
      </c>
      <c r="N35" s="260"/>
      <c r="O35" s="134">
        <v>13843</v>
      </c>
      <c r="P35" s="258"/>
      <c r="Q35" s="258"/>
      <c r="R35" s="5"/>
      <c r="S35" s="5"/>
    </row>
    <row r="36" spans="1:19" ht="13.5">
      <c r="A36" s="275" t="s">
        <v>39</v>
      </c>
      <c r="B36" s="276"/>
      <c r="C36" s="134">
        <v>17.44</v>
      </c>
      <c r="D36" s="271" t="s">
        <v>122</v>
      </c>
      <c r="E36" s="272"/>
      <c r="F36" s="135">
        <v>23.11</v>
      </c>
      <c r="G36" s="265" t="s">
        <v>121</v>
      </c>
      <c r="H36" s="266"/>
      <c r="I36" s="149">
        <v>23.11</v>
      </c>
      <c r="J36" s="261" t="s">
        <v>118</v>
      </c>
      <c r="K36" s="260"/>
      <c r="L36" s="141">
        <v>50201.58</v>
      </c>
      <c r="M36" s="261" t="s">
        <v>117</v>
      </c>
      <c r="N36" s="260"/>
      <c r="O36" s="134">
        <v>2794</v>
      </c>
      <c r="P36" s="258"/>
      <c r="Q36" s="258"/>
      <c r="R36" s="5"/>
      <c r="S36" s="5"/>
    </row>
    <row r="37" spans="1:19" ht="12.75" customHeight="1">
      <c r="A37" s="275" t="s">
        <v>38</v>
      </c>
      <c r="B37" s="276"/>
      <c r="C37" s="134">
        <v>17.44</v>
      </c>
      <c r="D37" s="273" t="s">
        <v>123</v>
      </c>
      <c r="E37" s="274"/>
      <c r="F37" s="135">
        <v>25.82</v>
      </c>
      <c r="G37" s="146"/>
      <c r="H37" s="12"/>
      <c r="I37" s="124"/>
      <c r="J37" s="269" t="s">
        <v>45</v>
      </c>
      <c r="K37" s="260"/>
      <c r="L37" s="141">
        <v>35560</v>
      </c>
      <c r="M37" s="262" t="s">
        <v>99</v>
      </c>
      <c r="N37" s="263"/>
      <c r="O37" s="147">
        <v>1843.02</v>
      </c>
      <c r="P37" s="257" t="s">
        <v>124</v>
      </c>
      <c r="Q37" s="258"/>
      <c r="R37" s="5"/>
      <c r="S37" s="5"/>
    </row>
    <row r="38" spans="1:17" ht="13.5" customHeight="1">
      <c r="A38" s="270" t="s">
        <v>93</v>
      </c>
      <c r="B38" s="268"/>
      <c r="C38" s="135">
        <v>19.05</v>
      </c>
      <c r="D38" s="16"/>
      <c r="E38" s="16"/>
      <c r="F38" s="16"/>
      <c r="G38" s="145"/>
      <c r="H38" s="145"/>
      <c r="I38" s="124"/>
      <c r="J38" s="269" t="s">
        <v>97</v>
      </c>
      <c r="K38" s="260"/>
      <c r="L38" s="141">
        <v>75422.76</v>
      </c>
      <c r="M38" s="262" t="s">
        <v>100</v>
      </c>
      <c r="N38" s="263"/>
      <c r="O38" s="147">
        <v>2706</v>
      </c>
      <c r="P38" s="257"/>
      <c r="Q38" s="258"/>
    </row>
    <row r="39" spans="1:17" ht="12.75">
      <c r="A39" s="130"/>
      <c r="B39" s="130"/>
      <c r="P39" s="150"/>
      <c r="Q39" s="150"/>
    </row>
    <row r="40" spans="1:2" ht="12.75">
      <c r="A40" s="130"/>
      <c r="B40" s="130"/>
    </row>
    <row r="41" spans="1:2" ht="12.75">
      <c r="A41" s="130"/>
      <c r="B41" s="130"/>
    </row>
  </sheetData>
  <sheetProtection/>
  <mergeCells count="23">
    <mergeCell ref="J37:K37"/>
    <mergeCell ref="J38:K38"/>
    <mergeCell ref="A38:B38"/>
    <mergeCell ref="D35:E35"/>
    <mergeCell ref="D36:E36"/>
    <mergeCell ref="D37:E37"/>
    <mergeCell ref="A35:B35"/>
    <mergeCell ref="A36:B36"/>
    <mergeCell ref="A37:B37"/>
    <mergeCell ref="O23:O24"/>
    <mergeCell ref="O26:O27"/>
    <mergeCell ref="O29:O30"/>
    <mergeCell ref="G35:H35"/>
    <mergeCell ref="G36:H36"/>
    <mergeCell ref="J35:K35"/>
    <mergeCell ref="J36:K36"/>
    <mergeCell ref="P37:Q38"/>
    <mergeCell ref="P33:Q36"/>
    <mergeCell ref="M34:N34"/>
    <mergeCell ref="M35:N35"/>
    <mergeCell ref="M36:N36"/>
    <mergeCell ref="M37:N37"/>
    <mergeCell ref="M38:N38"/>
  </mergeCells>
  <printOptions/>
  <pageMargins left="0.5" right="0.25" top="0.75" bottom="0.75" header="0.3" footer="0.3"/>
  <pageSetup horizontalDpi="600" verticalDpi="600" orientation="landscape" scale="80" r:id="rId1"/>
  <headerFooter alignWithMargins="0">
    <oddHeader>&amp;C&amp;"Arial,Bold"&amp;12Town of Berlin
Personnel Classification Spreadsheet Fiscal Year 2016</oddHeader>
    <oddFooter>&amp;RRevised  July 13, 2015</oddFooter>
  </headerFooter>
  <ignoredErrors>
    <ignoredError sqref="B9:C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S56"/>
  <sheetViews>
    <sheetView view="pageLayout" workbookViewId="0" topLeftCell="A19">
      <selection activeCell="B37" sqref="B36:B37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0.003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37</v>
      </c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2">
        <v>10</v>
      </c>
      <c r="C5" s="153">
        <v>10</v>
      </c>
      <c r="D5" s="153">
        <v>10</v>
      </c>
      <c r="E5" s="153">
        <v>10</v>
      </c>
      <c r="F5" s="153">
        <v>10</v>
      </c>
      <c r="G5" s="153">
        <v>10</v>
      </c>
      <c r="H5" s="153">
        <v>10</v>
      </c>
      <c r="I5" s="153">
        <v>10</v>
      </c>
      <c r="J5" s="153">
        <f>ROUND((1+$M$1)*('FY16'!J5),2)</f>
        <v>10.19</v>
      </c>
      <c r="K5" s="153">
        <f>ROUND((1+$M$1)*('FY16'!K5),2)</f>
        <v>10.41</v>
      </c>
      <c r="L5" s="153">
        <f>ROUND((1+$M$1)*('FY16'!L5),2)</f>
        <v>10.65</v>
      </c>
      <c r="M5" s="153">
        <f>ROUND((1+$M$1)*('FY16'!M5),2)</f>
        <v>10.88</v>
      </c>
      <c r="N5" s="125" t="s">
        <v>37</v>
      </c>
      <c r="O5" s="125"/>
      <c r="P5" s="125"/>
      <c r="Q5" s="125" t="s">
        <v>56</v>
      </c>
    </row>
    <row r="6" spans="1:17" ht="13.5">
      <c r="A6" s="55" t="s">
        <v>12</v>
      </c>
      <c r="B6" s="84">
        <f aca="true" t="shared" si="0" ref="B6:M6">2080*B5</f>
        <v>20800</v>
      </c>
      <c r="C6" s="84">
        <f t="shared" si="0"/>
        <v>20800</v>
      </c>
      <c r="D6" s="84">
        <f t="shared" si="0"/>
        <v>20800</v>
      </c>
      <c r="E6" s="84">
        <f t="shared" si="0"/>
        <v>20800</v>
      </c>
      <c r="F6" s="84">
        <f t="shared" si="0"/>
        <v>20800</v>
      </c>
      <c r="G6" s="84">
        <f t="shared" si="0"/>
        <v>20800</v>
      </c>
      <c r="H6" s="84">
        <f t="shared" si="0"/>
        <v>20800</v>
      </c>
      <c r="I6" s="84">
        <f t="shared" si="0"/>
        <v>20800</v>
      </c>
      <c r="J6" s="84">
        <f t="shared" si="0"/>
        <v>21195.2</v>
      </c>
      <c r="K6" s="84">
        <f t="shared" si="0"/>
        <v>21652.8</v>
      </c>
      <c r="L6" s="84">
        <f t="shared" si="0"/>
        <v>22152</v>
      </c>
      <c r="M6" s="84">
        <f t="shared" si="0"/>
        <v>22630.4</v>
      </c>
      <c r="N6" s="103"/>
      <c r="O6" s="103"/>
      <c r="P6" s="103"/>
      <c r="Q6" s="103"/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27"/>
      <c r="O7" s="104"/>
      <c r="P7" s="104"/>
      <c r="Q7" s="105"/>
    </row>
    <row r="8" spans="1:17" ht="21.75" customHeight="1">
      <c r="A8" s="54" t="s">
        <v>13</v>
      </c>
      <c r="B8" s="152">
        <v>10</v>
      </c>
      <c r="C8" s="152">
        <v>10</v>
      </c>
      <c r="D8" s="152">
        <f>ROUND((1+$M$1)*('FY16'!D8),2)</f>
        <v>10.18</v>
      </c>
      <c r="E8" s="152">
        <f>ROUND((1+$M$1)*('FY16'!E8),2)</f>
        <v>10.4</v>
      </c>
      <c r="F8" s="152">
        <f>ROUND((1+$M$1)*('FY16'!F8),2)</f>
        <v>10.63</v>
      </c>
      <c r="G8" s="152">
        <f>ROUND((1+$M$1)*('FY16'!G8),2)</f>
        <v>10.87</v>
      </c>
      <c r="H8" s="76">
        <f>ROUND((1+$M$1)*('FY16'!H8),2)</f>
        <v>11.11</v>
      </c>
      <c r="I8" s="76">
        <f>ROUND((1+$M$1)*('FY16'!I8),2)</f>
        <v>11.36</v>
      </c>
      <c r="J8" s="76">
        <f>ROUND((1+$M$1)*('FY16'!J8),2)</f>
        <v>11.61</v>
      </c>
      <c r="K8" s="76">
        <f>ROUND((1+$M$1)*('FY16'!K8),2)</f>
        <v>11.89</v>
      </c>
      <c r="L8" s="76">
        <f>ROUND((1+$M$1)*('FY16'!L8),2)</f>
        <v>12.16</v>
      </c>
      <c r="M8" s="76">
        <f>ROUND((1+$M$1)*('FY16'!M8),2)</f>
        <v>12.43</v>
      </c>
      <c r="N8" s="102"/>
      <c r="O8" s="128"/>
      <c r="P8" s="102"/>
      <c r="Q8" s="102" t="s">
        <v>81</v>
      </c>
    </row>
    <row r="9" spans="1:17" ht="13.5">
      <c r="A9" s="55" t="s">
        <v>12</v>
      </c>
      <c r="B9" s="84">
        <f aca="true" t="shared" si="1" ref="B9:G9">2080*B8</f>
        <v>20800</v>
      </c>
      <c r="C9" s="84">
        <f t="shared" si="1"/>
        <v>20800</v>
      </c>
      <c r="D9" s="84">
        <f t="shared" si="1"/>
        <v>21174.399999999998</v>
      </c>
      <c r="E9" s="84">
        <f t="shared" si="1"/>
        <v>21632</v>
      </c>
      <c r="F9" s="84">
        <f t="shared" si="1"/>
        <v>22110.4</v>
      </c>
      <c r="G9" s="84">
        <f t="shared" si="1"/>
        <v>22609.6</v>
      </c>
      <c r="H9" s="76">
        <f aca="true" t="shared" si="2" ref="H9:M9">2080*H8</f>
        <v>23108.8</v>
      </c>
      <c r="I9" s="76">
        <f t="shared" si="2"/>
        <v>23628.8</v>
      </c>
      <c r="J9" s="76">
        <f t="shared" si="2"/>
        <v>24148.8</v>
      </c>
      <c r="K9" s="76">
        <f t="shared" si="2"/>
        <v>24731.2</v>
      </c>
      <c r="L9" s="76">
        <f t="shared" si="2"/>
        <v>25292.8</v>
      </c>
      <c r="M9" s="76">
        <f t="shared" si="2"/>
        <v>25854.399999999998</v>
      </c>
      <c r="N9" s="103"/>
      <c r="O9" s="103"/>
      <c r="P9" s="103"/>
      <c r="Q9" s="103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04"/>
      <c r="O10" s="104"/>
      <c r="P10" s="104"/>
      <c r="Q10" s="104"/>
    </row>
    <row r="11" spans="1:17" ht="20.25" customHeight="1">
      <c r="A11" s="54" t="s">
        <v>14</v>
      </c>
      <c r="B11" s="76">
        <f>ROUND((1+$M$1)*('FY16'!B11),2)</f>
        <v>11.1</v>
      </c>
      <c r="C11" s="76">
        <f>ROUND((1+$M$1)*('FY16'!C11),2)</f>
        <v>11.34</v>
      </c>
      <c r="D11" s="76">
        <f>ROUND((1+$M$1)*('FY16'!D11),2)</f>
        <v>11.59</v>
      </c>
      <c r="E11" s="76">
        <f>ROUND((1+$M$1)*('FY16'!E11),2)</f>
        <v>11.87</v>
      </c>
      <c r="F11" s="76">
        <f>ROUND((1+$M$1)*('FY16'!F11),2)</f>
        <v>12.15</v>
      </c>
      <c r="G11" s="76">
        <f>ROUND((1+$M$1)*('FY16'!G11),2)</f>
        <v>12.41</v>
      </c>
      <c r="H11" s="76">
        <f>ROUND((1+$M$1)*('FY16'!H11),2)</f>
        <v>12.68</v>
      </c>
      <c r="I11" s="76">
        <f>ROUND((1+$M$1)*('FY16'!I11),2)</f>
        <v>12.97</v>
      </c>
      <c r="J11" s="76">
        <f>ROUND((1+$M$1)*('FY16'!J11),2)</f>
        <v>13.27</v>
      </c>
      <c r="K11" s="76">
        <f>ROUND((1+$M$1)*('FY16'!K11),2)</f>
        <v>13.56</v>
      </c>
      <c r="L11" s="76">
        <f>ROUND((1+$M$1)*('FY16'!L11),2)</f>
        <v>13.86</v>
      </c>
      <c r="M11" s="76">
        <f>ROUND((1+$M$1)*('FY16'!M11),2)</f>
        <v>14.18</v>
      </c>
      <c r="N11" s="102"/>
      <c r="O11" s="102"/>
      <c r="P11" s="102"/>
      <c r="Q11" s="102"/>
    </row>
    <row r="12" spans="1:17" ht="13.5">
      <c r="A12" s="55" t="s">
        <v>12</v>
      </c>
      <c r="B12" s="84">
        <f aca="true" t="shared" si="3" ref="B12:M12">2080*B11</f>
        <v>23088</v>
      </c>
      <c r="C12" s="84">
        <f t="shared" si="3"/>
        <v>23587.2</v>
      </c>
      <c r="D12" s="84">
        <f t="shared" si="3"/>
        <v>24107.2</v>
      </c>
      <c r="E12" s="84">
        <f t="shared" si="3"/>
        <v>24689.6</v>
      </c>
      <c r="F12" s="84">
        <f t="shared" si="3"/>
        <v>25272</v>
      </c>
      <c r="G12" s="84">
        <f t="shared" si="3"/>
        <v>25812.8</v>
      </c>
      <c r="H12" s="84">
        <f t="shared" si="3"/>
        <v>26374.399999999998</v>
      </c>
      <c r="I12" s="84">
        <f t="shared" si="3"/>
        <v>26977.600000000002</v>
      </c>
      <c r="J12" s="84">
        <f t="shared" si="3"/>
        <v>27601.6</v>
      </c>
      <c r="K12" s="84">
        <f t="shared" si="3"/>
        <v>28204.8</v>
      </c>
      <c r="L12" s="84">
        <f t="shared" si="3"/>
        <v>28828.8</v>
      </c>
      <c r="M12" s="84">
        <f t="shared" si="3"/>
        <v>29494.399999999998</v>
      </c>
      <c r="N12" s="103"/>
      <c r="O12" s="103"/>
      <c r="P12" s="103"/>
      <c r="Q12" s="103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04"/>
      <c r="O13" s="104"/>
      <c r="P13" s="104"/>
      <c r="Q13" s="105"/>
    </row>
    <row r="14" spans="1:17" ht="22.5" customHeight="1">
      <c r="A14" s="54" t="s">
        <v>15</v>
      </c>
      <c r="B14" s="84">
        <f>ROUND((1+$M$1)*('FY16'!B14),2)</f>
        <v>13.63</v>
      </c>
      <c r="C14" s="84">
        <f>ROUND((1+$M$1)*('FY16'!C14),2)</f>
        <v>13.95</v>
      </c>
      <c r="D14" s="84">
        <f>ROUND((1+$M$1)*('FY16'!D14),2)</f>
        <v>14.26</v>
      </c>
      <c r="E14" s="84">
        <f>ROUND((1+$M$1)*('FY16'!E14),2)</f>
        <v>14.57</v>
      </c>
      <c r="F14" s="84">
        <f>ROUND((1+$M$1)*('FY16'!F14),2)</f>
        <v>14.89</v>
      </c>
      <c r="G14" s="84">
        <f>ROUND((1+$M$1)*('FY16'!G14),2)</f>
        <v>15.26</v>
      </c>
      <c r="H14" s="84">
        <f>ROUND((1+$M$1)*('FY16'!H14),2)</f>
        <v>15.58</v>
      </c>
      <c r="I14" s="84">
        <f>ROUND((1+$M$1)*('FY16'!I14),2)</f>
        <v>15.94</v>
      </c>
      <c r="J14" s="84">
        <f>ROUND((1+$M$1)*('FY16'!J14),2)</f>
        <v>16.31</v>
      </c>
      <c r="K14" s="84">
        <f>ROUND((1+$M$1)*('FY16'!K14),2)</f>
        <v>16.66</v>
      </c>
      <c r="L14" s="84">
        <f>ROUND((1+$M$1)*('FY16'!L14),2)</f>
        <v>17.04</v>
      </c>
      <c r="M14" s="84">
        <f>ROUND((1+$M$1)*('FY16'!M14),2)</f>
        <v>17.41</v>
      </c>
      <c r="N14" s="102"/>
      <c r="O14" s="102"/>
      <c r="P14" s="102" t="s">
        <v>16</v>
      </c>
      <c r="Q14" s="102" t="s">
        <v>83</v>
      </c>
    </row>
    <row r="15" spans="1:17" ht="13.5" customHeight="1">
      <c r="A15" s="55" t="s">
        <v>12</v>
      </c>
      <c r="B15" s="84">
        <f aca="true" t="shared" si="4" ref="B15:M15">2080*B14</f>
        <v>28350.4</v>
      </c>
      <c r="C15" s="85">
        <f t="shared" si="4"/>
        <v>29016</v>
      </c>
      <c r="D15" s="84">
        <f t="shared" si="4"/>
        <v>29660.8</v>
      </c>
      <c r="E15" s="85">
        <f t="shared" si="4"/>
        <v>30305.600000000002</v>
      </c>
      <c r="F15" s="84">
        <f t="shared" si="4"/>
        <v>30971.2</v>
      </c>
      <c r="G15" s="86">
        <f t="shared" si="4"/>
        <v>31740.8</v>
      </c>
      <c r="H15" s="84">
        <f t="shared" si="4"/>
        <v>32406.4</v>
      </c>
      <c r="I15" s="86">
        <f t="shared" si="4"/>
        <v>33155.2</v>
      </c>
      <c r="J15" s="84">
        <f t="shared" si="4"/>
        <v>33924.799999999996</v>
      </c>
      <c r="K15" s="86">
        <f t="shared" si="4"/>
        <v>34652.8</v>
      </c>
      <c r="L15" s="84">
        <f t="shared" si="4"/>
        <v>35443.2</v>
      </c>
      <c r="M15" s="84">
        <f t="shared" si="4"/>
        <v>36212.8</v>
      </c>
      <c r="N15" s="103"/>
      <c r="O15" s="103"/>
      <c r="P15" s="103" t="s">
        <v>89</v>
      </c>
      <c r="Q15" s="103" t="s">
        <v>84</v>
      </c>
    </row>
    <row r="16" spans="1:17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04"/>
      <c r="O16" s="104"/>
      <c r="P16" s="104"/>
      <c r="Q16" s="105"/>
    </row>
    <row r="17" spans="1:17" ht="22.5" customHeight="1">
      <c r="A17" s="54" t="s">
        <v>17</v>
      </c>
      <c r="B17" s="84">
        <f>ROUND((1+$M$1)*('FY16'!B17),2)</f>
        <v>16.37</v>
      </c>
      <c r="C17" s="84">
        <f>ROUND((1+$M$1)*('FY16'!C17),2)</f>
        <v>16.73</v>
      </c>
      <c r="D17" s="84">
        <f>ROUND((1+$M$1)*('FY16'!D17),2)</f>
        <v>17.11</v>
      </c>
      <c r="E17" s="84">
        <f>ROUND((1+$M$1)*('FY16'!E17),2)</f>
        <v>17.49</v>
      </c>
      <c r="F17" s="84">
        <f>ROUND((1+$M$1)*('FY16'!F17),2)</f>
        <v>17.88</v>
      </c>
      <c r="G17" s="84">
        <f>ROUND((1+$M$1)*('FY16'!G17),2)</f>
        <v>18.29</v>
      </c>
      <c r="H17" s="84">
        <f>ROUND((1+$M$1)*('FY16'!H17),2)</f>
        <v>18.7</v>
      </c>
      <c r="I17" s="84">
        <f>ROUND((1+$M$1)*('FY16'!I17),2)</f>
        <v>19.12</v>
      </c>
      <c r="J17" s="84">
        <f>ROUND((1+$M$1)*('FY16'!J17),2)</f>
        <v>19.56</v>
      </c>
      <c r="K17" s="84">
        <f>ROUND((1+$M$1)*('FY16'!K17),2)</f>
        <v>19.98</v>
      </c>
      <c r="L17" s="84">
        <f>ROUND((1+$M$1)*('FY16'!L17),2)</f>
        <v>20.45</v>
      </c>
      <c r="M17" s="84">
        <f>ROUND((1+$M$1)*('FY16'!M17),2)</f>
        <v>20.9</v>
      </c>
      <c r="N17" s="102" t="s">
        <v>18</v>
      </c>
      <c r="O17" s="102" t="s">
        <v>115</v>
      </c>
      <c r="P17" s="102" t="s">
        <v>90</v>
      </c>
      <c r="Q17" s="102" t="s">
        <v>80</v>
      </c>
    </row>
    <row r="18" spans="1:17" ht="13.5">
      <c r="A18" s="55" t="s">
        <v>12</v>
      </c>
      <c r="B18" s="84">
        <f aca="true" t="shared" si="5" ref="B18:M18">2080*B17</f>
        <v>34049.6</v>
      </c>
      <c r="C18" s="84">
        <f t="shared" si="5"/>
        <v>34798.4</v>
      </c>
      <c r="D18" s="84">
        <f t="shared" si="5"/>
        <v>35588.799999999996</v>
      </c>
      <c r="E18" s="84">
        <f t="shared" si="5"/>
        <v>36379.2</v>
      </c>
      <c r="F18" s="84">
        <f t="shared" si="5"/>
        <v>37190.4</v>
      </c>
      <c r="G18" s="84">
        <f t="shared" si="5"/>
        <v>38043.2</v>
      </c>
      <c r="H18" s="84">
        <f t="shared" si="5"/>
        <v>38896</v>
      </c>
      <c r="I18" s="84">
        <f t="shared" si="5"/>
        <v>39769.6</v>
      </c>
      <c r="J18" s="84">
        <f t="shared" si="5"/>
        <v>40684.799999999996</v>
      </c>
      <c r="K18" s="84">
        <f t="shared" si="5"/>
        <v>41558.4</v>
      </c>
      <c r="L18" s="84">
        <f t="shared" si="5"/>
        <v>42536</v>
      </c>
      <c r="M18" s="84">
        <f t="shared" si="5"/>
        <v>43472</v>
      </c>
      <c r="N18" s="103"/>
      <c r="O18" s="103"/>
      <c r="P18" s="129" t="s">
        <v>87</v>
      </c>
      <c r="Q18" s="103"/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04"/>
      <c r="O19" s="104"/>
      <c r="P19" s="104"/>
      <c r="Q19" s="105"/>
    </row>
    <row r="20" spans="1:17" ht="22.5" customHeight="1">
      <c r="A20" s="54" t="s">
        <v>22</v>
      </c>
      <c r="B20" s="84">
        <f>ROUND((1+$M$1)*('FY16'!B20),2)</f>
        <v>18.28</v>
      </c>
      <c r="C20" s="84">
        <f>ROUND((1+$M$1)*('FY16'!C20),2)</f>
        <v>18.68</v>
      </c>
      <c r="D20" s="84">
        <f>ROUND((1+$M$1)*('FY16'!D20),2)</f>
        <v>19.11</v>
      </c>
      <c r="E20" s="84">
        <f>ROUND((1+$M$1)*('FY16'!E20),2)</f>
        <v>19.55</v>
      </c>
      <c r="F20" s="84">
        <f>ROUND((1+$M$1)*('FY16'!F20),2)</f>
        <v>19.97</v>
      </c>
      <c r="G20" s="84">
        <f>ROUND((1+$M$1)*('FY16'!G20),2)</f>
        <v>20.43</v>
      </c>
      <c r="H20" s="84">
        <f>ROUND((1+$M$1)*('FY16'!H20),2)</f>
        <v>20.89</v>
      </c>
      <c r="I20" s="84">
        <f>ROUND((1+$M$1)*('FY16'!I20),2)</f>
        <v>21.36</v>
      </c>
      <c r="J20" s="84">
        <f>ROUND((1+$M$1)*('FY16'!J20),2)</f>
        <v>21.83</v>
      </c>
      <c r="K20" s="84">
        <f>ROUND((1+$M$1)*('FY16'!K20),2)</f>
        <v>22.33</v>
      </c>
      <c r="L20" s="84">
        <f>ROUND((1+$M$1)*('FY16'!L20),2)</f>
        <v>22.83</v>
      </c>
      <c r="M20" s="84">
        <f>ROUND((1+$M$1)*('FY16'!M20),2)</f>
        <v>23.35</v>
      </c>
      <c r="N20" s="102" t="s">
        <v>23</v>
      </c>
      <c r="O20" s="102"/>
      <c r="P20" s="102" t="s">
        <v>25</v>
      </c>
      <c r="Q20" s="102" t="s">
        <v>26</v>
      </c>
    </row>
    <row r="21" spans="1:17" ht="13.5">
      <c r="A21" s="55" t="s">
        <v>12</v>
      </c>
      <c r="B21" s="84">
        <f aca="true" t="shared" si="6" ref="B21:M21">2080*B20</f>
        <v>38022.4</v>
      </c>
      <c r="C21" s="84">
        <f t="shared" si="6"/>
        <v>38854.4</v>
      </c>
      <c r="D21" s="84">
        <f t="shared" si="6"/>
        <v>39748.799999999996</v>
      </c>
      <c r="E21" s="84">
        <f t="shared" si="6"/>
        <v>40664</v>
      </c>
      <c r="F21" s="84">
        <f t="shared" si="6"/>
        <v>41537.6</v>
      </c>
      <c r="G21" s="84">
        <f t="shared" si="6"/>
        <v>42494.4</v>
      </c>
      <c r="H21" s="84">
        <f t="shared" si="6"/>
        <v>43451.200000000004</v>
      </c>
      <c r="I21" s="84">
        <f t="shared" si="6"/>
        <v>44428.799999999996</v>
      </c>
      <c r="J21" s="84">
        <f t="shared" si="6"/>
        <v>45406.399999999994</v>
      </c>
      <c r="K21" s="84">
        <f t="shared" si="6"/>
        <v>46446.399999999994</v>
      </c>
      <c r="L21" s="84">
        <f t="shared" si="6"/>
        <v>47486.399999999994</v>
      </c>
      <c r="M21" s="84">
        <f t="shared" si="6"/>
        <v>48568</v>
      </c>
      <c r="N21" s="103"/>
      <c r="O21" s="103"/>
      <c r="P21" s="103"/>
      <c r="Q21" s="103"/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104"/>
      <c r="P22" s="104"/>
      <c r="Q22" s="105"/>
    </row>
    <row r="23" spans="1:17" ht="22.5" customHeight="1">
      <c r="A23" s="54" t="s">
        <v>27</v>
      </c>
      <c r="B23" s="84">
        <f>ROUND((1+$M$1)*('FY16'!B23),2)</f>
        <v>20.46</v>
      </c>
      <c r="C23" s="84">
        <f>ROUND((1+$M$1)*('FY16'!C23),2)</f>
        <v>20.91</v>
      </c>
      <c r="D23" s="84">
        <f>ROUND((1+$M$1)*('FY16'!D23),2)</f>
        <v>21.39</v>
      </c>
      <c r="E23" s="84">
        <f>ROUND((1+$M$1)*('FY16'!E23),2)</f>
        <v>21.87</v>
      </c>
      <c r="F23" s="84">
        <f>ROUND((1+$M$1)*('FY16'!F23),2)</f>
        <v>22.38</v>
      </c>
      <c r="G23" s="84">
        <f>ROUND((1+$M$1)*('FY16'!G23),2)</f>
        <v>22.87</v>
      </c>
      <c r="H23" s="84">
        <f>ROUND((1+$M$1)*('FY16'!H23),2)</f>
        <v>23.38</v>
      </c>
      <c r="I23" s="84">
        <f>ROUND((1+$M$1)*('FY16'!I23),2)</f>
        <v>23.91</v>
      </c>
      <c r="J23" s="84">
        <f>ROUND((1+$M$1)*('FY16'!J23),2)</f>
        <v>24.44</v>
      </c>
      <c r="K23" s="84">
        <f>ROUND((1+$M$1)*('FY16'!K23),2)</f>
        <v>24.99</v>
      </c>
      <c r="L23" s="84">
        <f>ROUND((1+$M$1)*('FY16'!L23),2)</f>
        <v>25.56</v>
      </c>
      <c r="M23" s="84">
        <f>ROUND((1+$M$1)*('FY16'!M23),2)</f>
        <v>26.13</v>
      </c>
      <c r="N23" s="88"/>
      <c r="O23" s="247" t="s">
        <v>85</v>
      </c>
      <c r="P23" s="102"/>
      <c r="Q23" s="102" t="s">
        <v>28</v>
      </c>
    </row>
    <row r="24" spans="1:17" ht="13.5">
      <c r="A24" s="55" t="s">
        <v>12</v>
      </c>
      <c r="B24" s="84">
        <f aca="true" t="shared" si="7" ref="B24:M24">2080*B23</f>
        <v>42556.8</v>
      </c>
      <c r="C24" s="84">
        <f t="shared" si="7"/>
        <v>43492.8</v>
      </c>
      <c r="D24" s="84">
        <f t="shared" si="7"/>
        <v>44491.200000000004</v>
      </c>
      <c r="E24" s="84">
        <f t="shared" si="7"/>
        <v>45489.6</v>
      </c>
      <c r="F24" s="84">
        <f t="shared" si="7"/>
        <v>46550.4</v>
      </c>
      <c r="G24" s="84">
        <f t="shared" si="7"/>
        <v>47569.6</v>
      </c>
      <c r="H24" s="84">
        <f t="shared" si="7"/>
        <v>48630.4</v>
      </c>
      <c r="I24" s="84">
        <f t="shared" si="7"/>
        <v>49732.8</v>
      </c>
      <c r="J24" s="84">
        <f t="shared" si="7"/>
        <v>50835.200000000004</v>
      </c>
      <c r="K24" s="84">
        <f t="shared" si="7"/>
        <v>51979.2</v>
      </c>
      <c r="L24" s="84">
        <f t="shared" si="7"/>
        <v>53164.799999999996</v>
      </c>
      <c r="M24" s="84">
        <f t="shared" si="7"/>
        <v>54350.4</v>
      </c>
      <c r="N24" s="126"/>
      <c r="O24" s="248"/>
      <c r="P24" s="103"/>
      <c r="Q24" s="103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89"/>
      <c r="O25" s="104"/>
      <c r="P25" s="104"/>
      <c r="Q25" s="105"/>
    </row>
    <row r="26" spans="1:17" ht="22.5" customHeight="1">
      <c r="A26" s="54" t="s">
        <v>29</v>
      </c>
      <c r="B26" s="84">
        <f>ROUND((1+$M$1)*('FY16'!B26),2)</f>
        <v>23.18</v>
      </c>
      <c r="C26" s="84">
        <f>ROUND((1+$M$1)*('FY16'!C26),2)</f>
        <v>23.7</v>
      </c>
      <c r="D26" s="84">
        <f>ROUND((1+$M$1)*('FY16'!D26),2)</f>
        <v>24.23</v>
      </c>
      <c r="E26" s="84">
        <f>ROUND((1+$M$1)*('FY16'!E26),2)</f>
        <v>24.78</v>
      </c>
      <c r="F26" s="84">
        <f>ROUND((1+$M$1)*('FY16'!F26),2)</f>
        <v>25.35</v>
      </c>
      <c r="G26" s="84">
        <f>ROUND((1+$M$1)*('FY16'!G26),2)</f>
        <v>25.92</v>
      </c>
      <c r="H26" s="84">
        <f>ROUND((1+$M$1)*('FY16'!H26),2)</f>
        <v>26.5</v>
      </c>
      <c r="I26" s="84">
        <f>ROUND((1+$M$1)*('FY16'!I26),2)</f>
        <v>27.1</v>
      </c>
      <c r="J26" s="84">
        <f>ROUND((1+$M$1)*('FY16'!J26),2)</f>
        <v>27.69</v>
      </c>
      <c r="K26" s="84">
        <f>ROUND((1+$M$1)*('FY16'!K26),2)</f>
        <v>28.32</v>
      </c>
      <c r="L26" s="84">
        <f>ROUND((1+$M$1)*('FY16'!L26),2)</f>
        <v>28.96</v>
      </c>
      <c r="M26" s="84">
        <f>ROUND((1+$M$1)*('FY16'!M26),2)</f>
        <v>29.6</v>
      </c>
      <c r="N26" s="88"/>
      <c r="O26" s="247" t="s">
        <v>86</v>
      </c>
      <c r="P26" s="102" t="s">
        <v>82</v>
      </c>
      <c r="Q26" s="102" t="s">
        <v>32</v>
      </c>
    </row>
    <row r="27" spans="1:17" ht="13.5" customHeight="1">
      <c r="A27" s="55" t="s">
        <v>12</v>
      </c>
      <c r="B27" s="84">
        <f aca="true" t="shared" si="8" ref="B27:M27">2080*B26</f>
        <v>48214.4</v>
      </c>
      <c r="C27" s="84">
        <f t="shared" si="8"/>
        <v>49296</v>
      </c>
      <c r="D27" s="84">
        <f t="shared" si="8"/>
        <v>50398.4</v>
      </c>
      <c r="E27" s="84">
        <f t="shared" si="8"/>
        <v>51542.4</v>
      </c>
      <c r="F27" s="84">
        <f t="shared" si="8"/>
        <v>52728</v>
      </c>
      <c r="G27" s="84">
        <f t="shared" si="8"/>
        <v>53913.600000000006</v>
      </c>
      <c r="H27" s="84">
        <f t="shared" si="8"/>
        <v>55120</v>
      </c>
      <c r="I27" s="84">
        <f t="shared" si="8"/>
        <v>56368</v>
      </c>
      <c r="J27" s="84">
        <f t="shared" si="8"/>
        <v>57595.200000000004</v>
      </c>
      <c r="K27" s="84">
        <f t="shared" si="8"/>
        <v>58905.6</v>
      </c>
      <c r="L27" s="84">
        <f t="shared" si="8"/>
        <v>60236.8</v>
      </c>
      <c r="M27" s="84">
        <f t="shared" si="8"/>
        <v>61568</v>
      </c>
      <c r="N27" s="126"/>
      <c r="O27" s="248"/>
      <c r="P27" s="103"/>
      <c r="Q27" s="103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89"/>
      <c r="O28" s="104"/>
      <c r="P28" s="104"/>
      <c r="Q28" s="105"/>
    </row>
    <row r="29" spans="1:17" ht="21" customHeight="1">
      <c r="A29" s="54" t="s">
        <v>33</v>
      </c>
      <c r="B29" s="84">
        <f>ROUND((1+$M$1)*('FY16'!B29),2)</f>
        <v>25.9</v>
      </c>
      <c r="C29" s="84">
        <f>ROUND((1+$M$1)*('FY16'!C29),2)</f>
        <v>26.49</v>
      </c>
      <c r="D29" s="84">
        <f>ROUND((1+$M$1)*('FY16'!D29),2)</f>
        <v>27.06</v>
      </c>
      <c r="E29" s="84">
        <f>ROUND((1+$M$1)*('FY16'!E29),2)</f>
        <v>27.68</v>
      </c>
      <c r="F29" s="84">
        <f>ROUND((1+$M$1)*('FY16'!F29),2)</f>
        <v>28.3</v>
      </c>
      <c r="G29" s="84">
        <f>ROUND((1+$M$1)*('FY16'!G29),2)</f>
        <v>28.95</v>
      </c>
      <c r="H29" s="84">
        <f>ROUND((1+$M$1)*('FY16'!H29),2)</f>
        <v>29.59</v>
      </c>
      <c r="I29" s="84">
        <f>ROUND((1+$M$1)*('FY16'!I29),2)</f>
        <v>30.26</v>
      </c>
      <c r="J29" s="84">
        <f>ROUND((1+$M$1)*('FY16'!J29),2)</f>
        <v>30.95</v>
      </c>
      <c r="K29" s="84">
        <f>ROUND((1+$M$1)*('FY16'!K29),2)</f>
        <v>31.64</v>
      </c>
      <c r="L29" s="84">
        <f>ROUND((1+$M$1)*('FY16'!L29),2)</f>
        <v>32.35</v>
      </c>
      <c r="M29" s="84">
        <f>ROUND((1+$M$1)*('FY16'!M29),2)</f>
        <v>33.09</v>
      </c>
      <c r="N29" s="88"/>
      <c r="O29" s="247" t="s">
        <v>91</v>
      </c>
      <c r="P29" s="102"/>
      <c r="Q29" s="102"/>
    </row>
    <row r="30" spans="1:17" ht="13.5">
      <c r="A30" s="55" t="s">
        <v>12</v>
      </c>
      <c r="B30" s="84">
        <f aca="true" t="shared" si="9" ref="B30:M30">2080*B29</f>
        <v>53872</v>
      </c>
      <c r="C30" s="84">
        <f t="shared" si="9"/>
        <v>55099.2</v>
      </c>
      <c r="D30" s="84">
        <f t="shared" si="9"/>
        <v>56284.799999999996</v>
      </c>
      <c r="E30" s="84">
        <f t="shared" si="9"/>
        <v>57574.4</v>
      </c>
      <c r="F30" s="84">
        <f t="shared" si="9"/>
        <v>58864</v>
      </c>
      <c r="G30" s="84">
        <f t="shared" si="9"/>
        <v>60216</v>
      </c>
      <c r="H30" s="84">
        <f t="shared" si="9"/>
        <v>61547.2</v>
      </c>
      <c r="I30" s="84">
        <f t="shared" si="9"/>
        <v>62940.8</v>
      </c>
      <c r="J30" s="84">
        <f t="shared" si="9"/>
        <v>64376</v>
      </c>
      <c r="K30" s="84">
        <f t="shared" si="9"/>
        <v>65811.2</v>
      </c>
      <c r="L30" s="84">
        <f t="shared" si="9"/>
        <v>67288</v>
      </c>
      <c r="M30" s="84">
        <f t="shared" si="9"/>
        <v>68827.20000000001</v>
      </c>
      <c r="N30" s="126"/>
      <c r="O30" s="264"/>
      <c r="P30" s="103"/>
      <c r="Q30" s="103"/>
    </row>
    <row r="31" spans="1:17" ht="1.5" customHeight="1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75"/>
    </row>
    <row r="32" spans="1:17" ht="13.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21"/>
      <c r="P32" s="121"/>
      <c r="Q32" s="31"/>
    </row>
    <row r="33" spans="2:17" ht="13.5" customHeight="1">
      <c r="B33" s="35" t="s">
        <v>127</v>
      </c>
      <c r="P33" s="277" t="s">
        <v>125</v>
      </c>
      <c r="Q33" s="277"/>
    </row>
    <row r="34" spans="2:19" ht="13.5" customHeight="1">
      <c r="B34" s="35" t="s">
        <v>128</v>
      </c>
      <c r="P34" s="277"/>
      <c r="Q34" s="277"/>
      <c r="R34" s="5"/>
      <c r="S34" s="5"/>
    </row>
    <row r="35" spans="16:19" ht="12.75">
      <c r="P35" s="277"/>
      <c r="Q35" s="277"/>
      <c r="R35" s="5"/>
      <c r="S35" s="5"/>
    </row>
    <row r="36" spans="2:19" ht="12.75">
      <c r="B36" s="156" t="s">
        <v>135</v>
      </c>
      <c r="P36" s="277"/>
      <c r="Q36" s="277"/>
      <c r="R36" s="5"/>
      <c r="S36" s="5"/>
    </row>
    <row r="37" spans="2:19" ht="12.75" customHeight="1">
      <c r="B37" s="130"/>
      <c r="P37" s="257" t="s">
        <v>124</v>
      </c>
      <c r="Q37" s="258"/>
      <c r="R37" s="5"/>
      <c r="S37" s="5"/>
    </row>
    <row r="38" spans="2:17" ht="13.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257"/>
      <c r="Q38" s="258"/>
    </row>
    <row r="39" spans="1:17" ht="12.75">
      <c r="A39" s="130"/>
      <c r="B39" s="154"/>
      <c r="C39" s="154"/>
      <c r="D39" s="154"/>
      <c r="E39" s="154"/>
      <c r="F39" s="130"/>
      <c r="G39" s="154"/>
      <c r="H39" s="154"/>
      <c r="I39" s="154"/>
      <c r="J39" s="154"/>
      <c r="K39" s="130"/>
      <c r="L39" s="154"/>
      <c r="M39" s="154"/>
      <c r="N39" s="154"/>
      <c r="O39" s="154"/>
      <c r="P39" s="150"/>
      <c r="Q39" s="150"/>
    </row>
    <row r="40" spans="1:15" ht="12.75">
      <c r="A40" s="130"/>
      <c r="B40" s="156" t="s">
        <v>132</v>
      </c>
      <c r="C40" s="130"/>
      <c r="D40" s="130"/>
      <c r="E40" s="130"/>
      <c r="F40" s="130"/>
      <c r="G40" s="156" t="s">
        <v>133</v>
      </c>
      <c r="H40" s="130"/>
      <c r="I40" s="130"/>
      <c r="J40" s="130"/>
      <c r="K40" s="130"/>
      <c r="L40" s="156" t="s">
        <v>134</v>
      </c>
      <c r="M40" s="130"/>
      <c r="N40" s="130"/>
      <c r="O40" s="130"/>
    </row>
    <row r="41" spans="1:15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2:15" ht="12.75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6" ht="12.75">
      <c r="A46" s="35" t="s">
        <v>129</v>
      </c>
    </row>
    <row r="47" ht="15.75">
      <c r="C47" s="155" t="s">
        <v>130</v>
      </c>
    </row>
    <row r="48" ht="15.75">
      <c r="C48" s="155" t="s">
        <v>131</v>
      </c>
    </row>
    <row r="49" ht="15.75">
      <c r="A49" s="155"/>
    </row>
    <row r="50" ht="15.75">
      <c r="A50" s="155"/>
    </row>
    <row r="51" spans="1:15" ht="13.5">
      <c r="A51" s="131" t="s">
        <v>126</v>
      </c>
      <c r="B51" s="132"/>
      <c r="C51" s="16"/>
      <c r="D51" s="132"/>
      <c r="E51" s="132"/>
      <c r="F51" s="132"/>
      <c r="G51" s="132"/>
      <c r="H51" s="132"/>
      <c r="I51" s="132"/>
      <c r="J51" s="132" t="s">
        <v>37</v>
      </c>
      <c r="K51" s="132"/>
      <c r="L51" s="132"/>
      <c r="M51" s="132"/>
      <c r="N51" s="132"/>
      <c r="O51" s="31"/>
    </row>
    <row r="52" spans="1:15" ht="13.5">
      <c r="A52" s="133" t="s">
        <v>36</v>
      </c>
      <c r="B52" s="132"/>
      <c r="C52" s="132"/>
      <c r="D52" s="16"/>
      <c r="E52" s="16"/>
      <c r="F52" s="16"/>
      <c r="G52" s="133"/>
      <c r="H52" s="132"/>
      <c r="I52" s="144"/>
      <c r="J52" s="148" t="s">
        <v>41</v>
      </c>
      <c r="L52" s="145"/>
      <c r="M52" s="259" t="s">
        <v>47</v>
      </c>
      <c r="N52" s="260"/>
      <c r="O52" s="134">
        <v>2566</v>
      </c>
    </row>
    <row r="53" spans="1:15" ht="13.5">
      <c r="A53" s="275" t="s">
        <v>40</v>
      </c>
      <c r="B53" s="276"/>
      <c r="C53" s="134">
        <v>13.59</v>
      </c>
      <c r="D53" s="267" t="s">
        <v>119</v>
      </c>
      <c r="E53" s="268"/>
      <c r="F53" s="135">
        <v>20.85</v>
      </c>
      <c r="G53" s="265" t="s">
        <v>120</v>
      </c>
      <c r="H53" s="266"/>
      <c r="I53" s="149">
        <v>20.85</v>
      </c>
      <c r="J53" s="267" t="s">
        <v>116</v>
      </c>
      <c r="K53" s="268"/>
      <c r="L53" s="141">
        <v>61672</v>
      </c>
      <c r="M53" s="261" t="s">
        <v>70</v>
      </c>
      <c r="N53" s="260"/>
      <c r="O53" s="134">
        <v>13843</v>
      </c>
    </row>
    <row r="54" spans="1:15" ht="13.5">
      <c r="A54" s="275" t="s">
        <v>39</v>
      </c>
      <c r="B54" s="276"/>
      <c r="C54" s="134">
        <v>17.44</v>
      </c>
      <c r="D54" s="271" t="s">
        <v>122</v>
      </c>
      <c r="E54" s="272"/>
      <c r="F54" s="135">
        <v>23.11</v>
      </c>
      <c r="G54" s="265" t="s">
        <v>121</v>
      </c>
      <c r="H54" s="266"/>
      <c r="I54" s="149">
        <v>23.11</v>
      </c>
      <c r="J54" s="261" t="s">
        <v>118</v>
      </c>
      <c r="K54" s="260"/>
      <c r="L54" s="141">
        <v>58928</v>
      </c>
      <c r="M54" s="261" t="s">
        <v>117</v>
      </c>
      <c r="N54" s="260"/>
      <c r="O54" s="134">
        <v>2750</v>
      </c>
    </row>
    <row r="55" spans="1:15" ht="13.5">
      <c r="A55" s="275" t="s">
        <v>38</v>
      </c>
      <c r="B55" s="276"/>
      <c r="C55" s="134">
        <v>17.44</v>
      </c>
      <c r="D55" s="273" t="s">
        <v>123</v>
      </c>
      <c r="E55" s="274"/>
      <c r="F55" s="135">
        <v>25.82</v>
      </c>
      <c r="G55" s="146"/>
      <c r="H55" s="12"/>
      <c r="I55" s="124"/>
      <c r="J55" s="269" t="s">
        <v>45</v>
      </c>
      <c r="K55" s="260"/>
      <c r="L55" s="141">
        <v>49500</v>
      </c>
      <c r="M55" s="262" t="s">
        <v>99</v>
      </c>
      <c r="N55" s="263"/>
      <c r="O55" s="147">
        <v>1843.02</v>
      </c>
    </row>
    <row r="56" spans="1:15" ht="13.5">
      <c r="A56" s="270" t="s">
        <v>93</v>
      </c>
      <c r="B56" s="268"/>
      <c r="C56" s="135">
        <v>19.05</v>
      </c>
      <c r="D56" s="16"/>
      <c r="E56" s="16"/>
      <c r="F56" s="16"/>
      <c r="G56" s="145"/>
      <c r="H56" s="145"/>
      <c r="I56" s="124"/>
      <c r="J56" s="269" t="s">
        <v>97</v>
      </c>
      <c r="K56" s="260"/>
      <c r="L56" s="141">
        <v>76834</v>
      </c>
      <c r="M56" s="262" t="s">
        <v>100</v>
      </c>
      <c r="N56" s="263"/>
      <c r="O56" s="147">
        <v>2760</v>
      </c>
    </row>
  </sheetData>
  <sheetProtection/>
  <mergeCells count="23">
    <mergeCell ref="A53:B53"/>
    <mergeCell ref="D53:E53"/>
    <mergeCell ref="G53:H53"/>
    <mergeCell ref="J53:K53"/>
    <mergeCell ref="M53:N53"/>
    <mergeCell ref="P37:Q38"/>
    <mergeCell ref="J55:K55"/>
    <mergeCell ref="M55:N55"/>
    <mergeCell ref="O23:O24"/>
    <mergeCell ref="O26:O27"/>
    <mergeCell ref="O29:O30"/>
    <mergeCell ref="P33:Q36"/>
    <mergeCell ref="M52:N52"/>
    <mergeCell ref="A56:B56"/>
    <mergeCell ref="J56:K56"/>
    <mergeCell ref="M56:N56"/>
    <mergeCell ref="A54:B54"/>
    <mergeCell ref="D54:E54"/>
    <mergeCell ref="G54:H54"/>
    <mergeCell ref="J54:K54"/>
    <mergeCell ref="M54:N54"/>
    <mergeCell ref="A55:B55"/>
    <mergeCell ref="D55:E55"/>
  </mergeCells>
  <printOptions/>
  <pageMargins left="0.5" right="0.25" top="0.75" bottom="0.75" header="0.3" footer="0.3"/>
  <pageSetup horizontalDpi="600" verticalDpi="600" orientation="landscape" scale="80" r:id="rId1"/>
  <headerFooter alignWithMargins="0">
    <oddHeader>&amp;C&amp;"Arial,Bold"&amp;12Town of Berlin
Personnel Classification Spreadsheet Fiscal Year 2017
</oddHeader>
    <oddFooter>&amp;RRevised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Layout" workbookViewId="0" topLeftCell="A28">
      <selection activeCell="K34" sqref="K34:K35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4" width="15.00390625" style="0" customWidth="1"/>
    <col min="15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0.023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37</v>
      </c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136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7">
        <v>11</v>
      </c>
      <c r="C5" s="158">
        <v>11</v>
      </c>
      <c r="D5" s="158">
        <v>11</v>
      </c>
      <c r="E5" s="158">
        <v>11</v>
      </c>
      <c r="F5" s="158">
        <v>11</v>
      </c>
      <c r="G5" s="158">
        <v>11</v>
      </c>
      <c r="H5" s="158">
        <v>11</v>
      </c>
      <c r="I5" s="158">
        <v>11</v>
      </c>
      <c r="J5" s="158">
        <v>11</v>
      </c>
      <c r="K5" s="158">
        <v>11</v>
      </c>
      <c r="L5" s="158">
        <v>11</v>
      </c>
      <c r="M5" s="158">
        <f>ROUND((1+$M$1)*('FY17'!M5),2)</f>
        <v>11.13</v>
      </c>
      <c r="N5" s="102"/>
      <c r="O5" s="125"/>
      <c r="P5" s="125"/>
      <c r="Q5" s="171" t="s">
        <v>159</v>
      </c>
    </row>
    <row r="6" spans="1:17" ht="13.5">
      <c r="A6" s="55" t="s">
        <v>12</v>
      </c>
      <c r="B6" s="84">
        <f aca="true" t="shared" si="0" ref="B6:M6">2080*B5</f>
        <v>22880</v>
      </c>
      <c r="C6" s="84">
        <f t="shared" si="0"/>
        <v>22880</v>
      </c>
      <c r="D6" s="84">
        <f t="shared" si="0"/>
        <v>22880</v>
      </c>
      <c r="E6" s="84">
        <f t="shared" si="0"/>
        <v>22880</v>
      </c>
      <c r="F6" s="84">
        <f t="shared" si="0"/>
        <v>22880</v>
      </c>
      <c r="G6" s="84">
        <f t="shared" si="0"/>
        <v>22880</v>
      </c>
      <c r="H6" s="84">
        <f t="shared" si="0"/>
        <v>22880</v>
      </c>
      <c r="I6" s="84">
        <f t="shared" si="0"/>
        <v>22880</v>
      </c>
      <c r="J6" s="84">
        <f t="shared" si="0"/>
        <v>22880</v>
      </c>
      <c r="K6" s="84">
        <f t="shared" si="0"/>
        <v>22880</v>
      </c>
      <c r="L6" s="84">
        <f t="shared" si="0"/>
        <v>22880</v>
      </c>
      <c r="M6" s="84">
        <f t="shared" si="0"/>
        <v>23150.4</v>
      </c>
      <c r="N6" s="103"/>
      <c r="O6" s="103"/>
      <c r="P6" s="103"/>
      <c r="Q6" s="123" t="s">
        <v>156</v>
      </c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04"/>
      <c r="O7" s="104"/>
      <c r="P7" s="104"/>
      <c r="Q7" s="105"/>
    </row>
    <row r="8" spans="1:17" ht="21.75" customHeight="1">
      <c r="A8" s="54" t="s">
        <v>13</v>
      </c>
      <c r="B8" s="157">
        <v>11</v>
      </c>
      <c r="C8" s="157">
        <v>11</v>
      </c>
      <c r="D8" s="157">
        <v>11</v>
      </c>
      <c r="E8" s="157">
        <v>11</v>
      </c>
      <c r="F8" s="157">
        <v>11</v>
      </c>
      <c r="G8" s="157">
        <f>ROUND((1+$M$1)*('FY17'!G8),2)</f>
        <v>11.12</v>
      </c>
      <c r="H8" s="76">
        <f>ROUND((1+$M$1)*('FY17'!H8),2)</f>
        <v>11.37</v>
      </c>
      <c r="I8" s="76">
        <f>ROUND((1+$M$1)*('FY17'!I8),2)</f>
        <v>11.62</v>
      </c>
      <c r="J8" s="76">
        <f>ROUND((1+$M$1)*('FY17'!J8),2)</f>
        <v>11.88</v>
      </c>
      <c r="K8" s="76">
        <f>ROUND((1+$M$1)*('FY17'!K8),2)</f>
        <v>12.16</v>
      </c>
      <c r="L8" s="76">
        <f>ROUND((1+$M$1)*('FY17'!L8),2)</f>
        <v>12.44</v>
      </c>
      <c r="M8" s="76">
        <f>ROUND((1+$M$1)*('FY17'!M8),2)</f>
        <v>12.72</v>
      </c>
      <c r="N8" s="102"/>
      <c r="O8" s="128"/>
      <c r="P8" s="102"/>
      <c r="Q8" s="102" t="s">
        <v>81</v>
      </c>
    </row>
    <row r="9" spans="1:17" ht="13.5">
      <c r="A9" s="55" t="s">
        <v>12</v>
      </c>
      <c r="B9" s="84">
        <f aca="true" t="shared" si="1" ref="B9:M9">2080*B8</f>
        <v>22880</v>
      </c>
      <c r="C9" s="84">
        <f t="shared" si="1"/>
        <v>22880</v>
      </c>
      <c r="D9" s="84">
        <f t="shared" si="1"/>
        <v>22880</v>
      </c>
      <c r="E9" s="84">
        <f t="shared" si="1"/>
        <v>22880</v>
      </c>
      <c r="F9" s="84">
        <f t="shared" si="1"/>
        <v>22880</v>
      </c>
      <c r="G9" s="84">
        <f t="shared" si="1"/>
        <v>23129.6</v>
      </c>
      <c r="H9" s="76">
        <f t="shared" si="1"/>
        <v>23649.6</v>
      </c>
      <c r="I9" s="76">
        <f t="shared" si="1"/>
        <v>24169.6</v>
      </c>
      <c r="J9" s="76">
        <f t="shared" si="1"/>
        <v>24710.4</v>
      </c>
      <c r="K9" s="76">
        <f t="shared" si="1"/>
        <v>25292.8</v>
      </c>
      <c r="L9" s="76">
        <f t="shared" si="1"/>
        <v>25875.2</v>
      </c>
      <c r="M9" s="76">
        <f t="shared" si="1"/>
        <v>26457.600000000002</v>
      </c>
      <c r="N9" s="103"/>
      <c r="O9" s="103"/>
      <c r="P9" s="103"/>
      <c r="Q9" s="103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04"/>
      <c r="O10" s="104"/>
      <c r="P10" s="104"/>
      <c r="Q10" s="104"/>
    </row>
    <row r="11" spans="1:17" ht="20.25" customHeight="1">
      <c r="A11" s="54" t="s">
        <v>14</v>
      </c>
      <c r="B11" s="76">
        <f>ROUND((1+$M$1)*('FY17'!B11),2)</f>
        <v>11.36</v>
      </c>
      <c r="C11" s="76">
        <f>ROUND((1+$M$1)*('FY17'!C11),2)</f>
        <v>11.6</v>
      </c>
      <c r="D11" s="76">
        <f>ROUND((1+$M$1)*('FY17'!D11),2)</f>
        <v>11.86</v>
      </c>
      <c r="E11" s="76">
        <f>ROUND((1+$M$1)*('FY17'!E11),2)</f>
        <v>12.14</v>
      </c>
      <c r="F11" s="76">
        <f>ROUND((1+$M$1)*('FY17'!F11),2)</f>
        <v>12.43</v>
      </c>
      <c r="G11" s="76">
        <f>ROUND((1+$M$1)*('FY17'!G11),2)</f>
        <v>12.7</v>
      </c>
      <c r="H11" s="76">
        <f>ROUND((1+$M$1)*('FY17'!H11),2)</f>
        <v>12.97</v>
      </c>
      <c r="I11" s="76">
        <f>ROUND((1+$M$1)*('FY17'!I11),2)</f>
        <v>13.27</v>
      </c>
      <c r="J11" s="76">
        <f>ROUND((1+$M$1)*('FY17'!J11),2)</f>
        <v>13.58</v>
      </c>
      <c r="K11" s="76">
        <f>ROUND((1+$M$1)*('FY17'!K11),2)</f>
        <v>13.87</v>
      </c>
      <c r="L11" s="76">
        <f>ROUND((1+$M$1)*('FY17'!L11),2)</f>
        <v>14.18</v>
      </c>
      <c r="M11" s="76">
        <f>ROUND((1+$M$1)*('FY17'!M11),2)</f>
        <v>14.51</v>
      </c>
      <c r="N11" s="102"/>
      <c r="O11" s="102"/>
      <c r="P11" s="166"/>
      <c r="Q11" s="164"/>
    </row>
    <row r="12" spans="1:17" ht="13.5">
      <c r="A12" s="55" t="s">
        <v>12</v>
      </c>
      <c r="B12" s="84">
        <f aca="true" t="shared" si="2" ref="B12:M12">2080*B11</f>
        <v>23628.8</v>
      </c>
      <c r="C12" s="84">
        <f t="shared" si="2"/>
        <v>24128</v>
      </c>
      <c r="D12" s="84">
        <f t="shared" si="2"/>
        <v>24668.8</v>
      </c>
      <c r="E12" s="84">
        <f t="shared" si="2"/>
        <v>25251.2</v>
      </c>
      <c r="F12" s="84">
        <f t="shared" si="2"/>
        <v>25854.399999999998</v>
      </c>
      <c r="G12" s="84">
        <f t="shared" si="2"/>
        <v>26416</v>
      </c>
      <c r="H12" s="84">
        <f t="shared" si="2"/>
        <v>26977.600000000002</v>
      </c>
      <c r="I12" s="84">
        <f t="shared" si="2"/>
        <v>27601.6</v>
      </c>
      <c r="J12" s="84">
        <f t="shared" si="2"/>
        <v>28246.4</v>
      </c>
      <c r="K12" s="84">
        <f t="shared" si="2"/>
        <v>28849.6</v>
      </c>
      <c r="L12" s="84">
        <f t="shared" si="2"/>
        <v>29494.399999999998</v>
      </c>
      <c r="M12" s="84">
        <f t="shared" si="2"/>
        <v>30180.8</v>
      </c>
      <c r="N12" s="103"/>
      <c r="O12" s="103"/>
      <c r="P12" s="167"/>
      <c r="Q12" s="165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04"/>
      <c r="O13" s="104"/>
      <c r="P13" s="104"/>
      <c r="Q13" s="163"/>
    </row>
    <row r="14" spans="1:17" ht="22.5" customHeight="1">
      <c r="A14" s="54" t="s">
        <v>15</v>
      </c>
      <c r="B14" s="84">
        <f>ROUND((1+$M$1)*('FY17'!B14),2)</f>
        <v>13.94</v>
      </c>
      <c r="C14" s="84">
        <f>ROUND((1+$M$1)*('FY17'!C14),2)</f>
        <v>14.27</v>
      </c>
      <c r="D14" s="84">
        <f>ROUND((1+$M$1)*('FY17'!D14),2)</f>
        <v>14.59</v>
      </c>
      <c r="E14" s="84">
        <f>ROUND((1+$M$1)*('FY17'!E14),2)</f>
        <v>14.91</v>
      </c>
      <c r="F14" s="84">
        <f>ROUND((1+$M$1)*('FY17'!F14),2)</f>
        <v>15.23</v>
      </c>
      <c r="G14" s="84">
        <f>ROUND((1+$M$1)*('FY17'!G14),2)</f>
        <v>15.61</v>
      </c>
      <c r="H14" s="84">
        <f>ROUND((1+$M$1)*('FY17'!H14),2)</f>
        <v>15.94</v>
      </c>
      <c r="I14" s="84">
        <f>ROUND((1+$M$1)*('FY17'!I14),2)</f>
        <v>16.31</v>
      </c>
      <c r="J14" s="84">
        <f>ROUND((1+$M$1)*('FY17'!J14),2)</f>
        <v>16.69</v>
      </c>
      <c r="K14" s="84">
        <f>ROUND((1+$M$1)*('FY17'!K14),2)</f>
        <v>17.04</v>
      </c>
      <c r="L14" s="84">
        <f>ROUND((1+$M$1)*('FY17'!L14),2)</f>
        <v>17.43</v>
      </c>
      <c r="M14" s="84">
        <f>ROUND((1+$M$1)*('FY17'!M14),2)</f>
        <v>17.81</v>
      </c>
      <c r="N14" s="166"/>
      <c r="O14" s="102"/>
      <c r="P14" s="102" t="s">
        <v>89</v>
      </c>
      <c r="Q14" s="102" t="s">
        <v>83</v>
      </c>
    </row>
    <row r="15" spans="1:17" ht="13.5" customHeight="1">
      <c r="A15" s="55" t="s">
        <v>12</v>
      </c>
      <c r="B15" s="84">
        <f aca="true" t="shared" si="3" ref="B15:M15">2080*B14</f>
        <v>28995.2</v>
      </c>
      <c r="C15" s="85">
        <f t="shared" si="3"/>
        <v>29681.6</v>
      </c>
      <c r="D15" s="84">
        <f t="shared" si="3"/>
        <v>30347.2</v>
      </c>
      <c r="E15" s="85">
        <f t="shared" si="3"/>
        <v>31012.8</v>
      </c>
      <c r="F15" s="84">
        <f t="shared" si="3"/>
        <v>31678.4</v>
      </c>
      <c r="G15" s="86">
        <f t="shared" si="3"/>
        <v>32468.8</v>
      </c>
      <c r="H15" s="84">
        <f t="shared" si="3"/>
        <v>33155.2</v>
      </c>
      <c r="I15" s="86">
        <f t="shared" si="3"/>
        <v>33924.799999999996</v>
      </c>
      <c r="J15" s="84">
        <f t="shared" si="3"/>
        <v>34715.200000000004</v>
      </c>
      <c r="K15" s="86">
        <f t="shared" si="3"/>
        <v>35443.2</v>
      </c>
      <c r="L15" s="84">
        <f t="shared" si="3"/>
        <v>36254.4</v>
      </c>
      <c r="M15" s="84">
        <f t="shared" si="3"/>
        <v>37044.799999999996</v>
      </c>
      <c r="N15" s="167"/>
      <c r="O15" s="103"/>
      <c r="P15" s="103"/>
      <c r="Q15" s="103" t="s">
        <v>84</v>
      </c>
    </row>
    <row r="16" spans="1:17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04"/>
      <c r="O16" s="104"/>
      <c r="P16" s="104"/>
      <c r="Q16" s="105"/>
    </row>
    <row r="17" spans="1:17" ht="22.5" customHeight="1">
      <c r="A17" s="54" t="s">
        <v>17</v>
      </c>
      <c r="B17" s="84">
        <f>ROUND((1+$M$1)*('FY17'!B17),2)</f>
        <v>16.75</v>
      </c>
      <c r="C17" s="84">
        <f>ROUND((1+$M$1)*('FY17'!C17),2)</f>
        <v>17.11</v>
      </c>
      <c r="D17" s="84">
        <f>ROUND((1+$M$1)*('FY17'!D17),2)</f>
        <v>17.5</v>
      </c>
      <c r="E17" s="84">
        <f>ROUND((1+$M$1)*('FY17'!E17),2)</f>
        <v>17.89</v>
      </c>
      <c r="F17" s="84">
        <f>ROUND((1+$M$1)*('FY17'!F17),2)</f>
        <v>18.29</v>
      </c>
      <c r="G17" s="84">
        <f>ROUND((1+$M$1)*('FY17'!G17),2)</f>
        <v>18.71</v>
      </c>
      <c r="H17" s="84">
        <f>ROUND((1+$M$1)*('FY17'!H17),2)</f>
        <v>19.13</v>
      </c>
      <c r="I17" s="84">
        <f>ROUND((1+$M$1)*('FY17'!I17),2)</f>
        <v>19.56</v>
      </c>
      <c r="J17" s="84">
        <f>ROUND((1+$M$1)*('FY17'!J17),2)</f>
        <v>20.01</v>
      </c>
      <c r="K17" s="84">
        <f>ROUND((1+$M$1)*('FY17'!K17),2)</f>
        <v>20.44</v>
      </c>
      <c r="L17" s="84">
        <f>ROUND((1+$M$1)*('FY17'!L17),2)</f>
        <v>20.92</v>
      </c>
      <c r="M17" s="84">
        <f>ROUND((1+$M$1)*('FY17'!M17),2)</f>
        <v>21.38</v>
      </c>
      <c r="N17" s="102" t="s">
        <v>158</v>
      </c>
      <c r="O17" s="102" t="s">
        <v>115</v>
      </c>
      <c r="P17" s="102" t="s">
        <v>90</v>
      </c>
      <c r="Q17" s="102" t="s">
        <v>80</v>
      </c>
    </row>
    <row r="18" spans="1:17" ht="25.5">
      <c r="A18" s="55" t="s">
        <v>12</v>
      </c>
      <c r="B18" s="84">
        <f aca="true" t="shared" si="4" ref="B18:M18">2080*B17</f>
        <v>34840</v>
      </c>
      <c r="C18" s="84">
        <f t="shared" si="4"/>
        <v>35588.799999999996</v>
      </c>
      <c r="D18" s="84">
        <f t="shared" si="4"/>
        <v>36400</v>
      </c>
      <c r="E18" s="84">
        <f t="shared" si="4"/>
        <v>37211.200000000004</v>
      </c>
      <c r="F18" s="84">
        <f t="shared" si="4"/>
        <v>38043.2</v>
      </c>
      <c r="G18" s="84">
        <f t="shared" si="4"/>
        <v>38916.8</v>
      </c>
      <c r="H18" s="84">
        <f t="shared" si="4"/>
        <v>39790.4</v>
      </c>
      <c r="I18" s="84">
        <f t="shared" si="4"/>
        <v>40684.799999999996</v>
      </c>
      <c r="J18" s="84">
        <f t="shared" si="4"/>
        <v>41620.8</v>
      </c>
      <c r="K18" s="84">
        <f t="shared" si="4"/>
        <v>42515.200000000004</v>
      </c>
      <c r="L18" s="84">
        <f t="shared" si="4"/>
        <v>43513.600000000006</v>
      </c>
      <c r="M18" s="84">
        <f t="shared" si="4"/>
        <v>44470.4</v>
      </c>
      <c r="N18" s="168" t="s">
        <v>157</v>
      </c>
      <c r="O18" s="103"/>
      <c r="P18" s="170" t="s">
        <v>151</v>
      </c>
      <c r="Q18" s="103" t="s">
        <v>154</v>
      </c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89"/>
      <c r="O19" s="104"/>
      <c r="P19" s="104"/>
      <c r="Q19" s="105"/>
    </row>
    <row r="20" spans="1:17" ht="22.5" customHeight="1">
      <c r="A20" s="54" t="s">
        <v>22</v>
      </c>
      <c r="B20" s="84">
        <f>ROUND((1+$M$1)*('FY17'!B20),2)</f>
        <v>18.7</v>
      </c>
      <c r="C20" s="84">
        <f>ROUND((1+$M$1)*('FY17'!C20),2)</f>
        <v>19.11</v>
      </c>
      <c r="D20" s="84">
        <f>ROUND((1+$M$1)*('FY17'!D20),2)</f>
        <v>19.55</v>
      </c>
      <c r="E20" s="84">
        <f>ROUND((1+$M$1)*('FY17'!E20),2)</f>
        <v>20</v>
      </c>
      <c r="F20" s="84">
        <f>ROUND((1+$M$1)*('FY17'!F20),2)</f>
        <v>20.43</v>
      </c>
      <c r="G20" s="84">
        <f>ROUND((1+$M$1)*('FY17'!G20),2)</f>
        <v>20.9</v>
      </c>
      <c r="H20" s="84">
        <f>ROUND((1+$M$1)*('FY17'!H20),2)</f>
        <v>21.37</v>
      </c>
      <c r="I20" s="84">
        <f>ROUND((1+$M$1)*('FY17'!I20),2)</f>
        <v>21.85</v>
      </c>
      <c r="J20" s="84">
        <f>ROUND((1+$M$1)*('FY17'!J20),2)</f>
        <v>22.33</v>
      </c>
      <c r="K20" s="84">
        <f>ROUND((1+$M$1)*('FY17'!K20),2)</f>
        <v>22.84</v>
      </c>
      <c r="L20" s="84">
        <f>ROUND((1+$M$1)*('FY17'!L20),2)</f>
        <v>23.36</v>
      </c>
      <c r="M20" s="84">
        <f>ROUND((1+$M$1)*('FY17'!M20),2)</f>
        <v>23.89</v>
      </c>
      <c r="N20" s="88" t="s">
        <v>137</v>
      </c>
      <c r="O20" s="102"/>
      <c r="P20" s="102" t="s">
        <v>153</v>
      </c>
      <c r="Q20" s="102" t="s">
        <v>26</v>
      </c>
    </row>
    <row r="21" spans="1:17" ht="25.5">
      <c r="A21" s="55" t="s">
        <v>12</v>
      </c>
      <c r="B21" s="84">
        <f aca="true" t="shared" si="5" ref="B21:M21">2080*B20</f>
        <v>38896</v>
      </c>
      <c r="C21" s="84">
        <f t="shared" si="5"/>
        <v>39748.799999999996</v>
      </c>
      <c r="D21" s="84">
        <f t="shared" si="5"/>
        <v>40664</v>
      </c>
      <c r="E21" s="84">
        <f t="shared" si="5"/>
        <v>41600</v>
      </c>
      <c r="F21" s="84">
        <f t="shared" si="5"/>
        <v>42494.4</v>
      </c>
      <c r="G21" s="84">
        <f t="shared" si="5"/>
        <v>43472</v>
      </c>
      <c r="H21" s="84">
        <f t="shared" si="5"/>
        <v>44449.6</v>
      </c>
      <c r="I21" s="84">
        <f t="shared" si="5"/>
        <v>45448</v>
      </c>
      <c r="J21" s="84">
        <f t="shared" si="5"/>
        <v>46446.399999999994</v>
      </c>
      <c r="K21" s="84">
        <f t="shared" si="5"/>
        <v>47507.2</v>
      </c>
      <c r="L21" s="84">
        <f t="shared" si="5"/>
        <v>48588.799999999996</v>
      </c>
      <c r="M21" s="84">
        <f t="shared" si="5"/>
        <v>49691.200000000004</v>
      </c>
      <c r="N21" s="126"/>
      <c r="O21" s="103"/>
      <c r="P21" s="103" t="s">
        <v>155</v>
      </c>
      <c r="Q21" s="103"/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104"/>
      <c r="P22" s="104"/>
      <c r="Q22" s="105"/>
    </row>
    <row r="23" spans="1:17" ht="22.5" customHeight="1">
      <c r="A23" s="54" t="s">
        <v>27</v>
      </c>
      <c r="B23" s="84">
        <f>ROUND((1+$M$1)*('FY17'!B23),2)</f>
        <v>20.93</v>
      </c>
      <c r="C23" s="84">
        <f>ROUND((1+$M$1)*('FY17'!C23),2)</f>
        <v>21.39</v>
      </c>
      <c r="D23" s="84">
        <f>ROUND((1+$M$1)*('FY17'!D23),2)</f>
        <v>21.88</v>
      </c>
      <c r="E23" s="84">
        <f>ROUND((1+$M$1)*('FY17'!E23),2)</f>
        <v>22.37</v>
      </c>
      <c r="F23" s="84">
        <f>ROUND((1+$M$1)*('FY17'!F23),2)</f>
        <v>22.89</v>
      </c>
      <c r="G23" s="84">
        <f>ROUND((1+$M$1)*('FY17'!G23),2)</f>
        <v>23.4</v>
      </c>
      <c r="H23" s="84">
        <f>ROUND((1+$M$1)*('FY17'!H23),2)</f>
        <v>23.92</v>
      </c>
      <c r="I23" s="84">
        <f>ROUND((1+$M$1)*('FY17'!I23),2)</f>
        <v>24.46</v>
      </c>
      <c r="J23" s="84">
        <f>ROUND((1+$M$1)*('FY17'!J23),2)</f>
        <v>25</v>
      </c>
      <c r="K23" s="84">
        <f>ROUND((1+$M$1)*('FY17'!K23),2)</f>
        <v>25.56</v>
      </c>
      <c r="L23" s="84">
        <f>ROUND((1+$M$1)*('FY17'!L23),2)</f>
        <v>26.15</v>
      </c>
      <c r="M23" s="84">
        <f>ROUND((1+$M$1)*('FY17'!M23),2)</f>
        <v>26.73</v>
      </c>
      <c r="N23" s="88" t="s">
        <v>138</v>
      </c>
      <c r="O23" s="247" t="s">
        <v>85</v>
      </c>
      <c r="P23" s="102" t="s">
        <v>25</v>
      </c>
      <c r="Q23" s="102" t="s">
        <v>28</v>
      </c>
    </row>
    <row r="24" spans="1:17" ht="13.5">
      <c r="A24" s="55" t="s">
        <v>12</v>
      </c>
      <c r="B24" s="84">
        <f aca="true" t="shared" si="6" ref="B24:M24">2080*B23</f>
        <v>43534.4</v>
      </c>
      <c r="C24" s="84">
        <f t="shared" si="6"/>
        <v>44491.200000000004</v>
      </c>
      <c r="D24" s="84">
        <f t="shared" si="6"/>
        <v>45510.4</v>
      </c>
      <c r="E24" s="84">
        <f t="shared" si="6"/>
        <v>46529.6</v>
      </c>
      <c r="F24" s="84">
        <f t="shared" si="6"/>
        <v>47611.200000000004</v>
      </c>
      <c r="G24" s="84">
        <f t="shared" si="6"/>
        <v>48672</v>
      </c>
      <c r="H24" s="84">
        <f t="shared" si="6"/>
        <v>49753.600000000006</v>
      </c>
      <c r="I24" s="84">
        <f t="shared" si="6"/>
        <v>50876.8</v>
      </c>
      <c r="J24" s="84">
        <f t="shared" si="6"/>
        <v>52000</v>
      </c>
      <c r="K24" s="84">
        <f t="shared" si="6"/>
        <v>53164.799999999996</v>
      </c>
      <c r="L24" s="84">
        <f t="shared" si="6"/>
        <v>54392</v>
      </c>
      <c r="M24" s="84">
        <f t="shared" si="6"/>
        <v>55598.4</v>
      </c>
      <c r="N24" s="126" t="s">
        <v>139</v>
      </c>
      <c r="O24" s="248"/>
      <c r="P24" s="103"/>
      <c r="Q24" s="103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89"/>
      <c r="O25" s="104"/>
      <c r="P25" s="104"/>
      <c r="Q25" s="105"/>
    </row>
    <row r="26" spans="1:17" ht="22.5" customHeight="1">
      <c r="A26" s="54" t="s">
        <v>29</v>
      </c>
      <c r="B26" s="84">
        <f>ROUND((1+$M$1)*('FY17'!B26),2)</f>
        <v>23.71</v>
      </c>
      <c r="C26" s="84">
        <f>ROUND((1+$M$1)*('FY17'!C26),2)</f>
        <v>24.25</v>
      </c>
      <c r="D26" s="84">
        <f>ROUND((1+$M$1)*('FY17'!D26),2)</f>
        <v>24.79</v>
      </c>
      <c r="E26" s="84">
        <f>ROUND((1+$M$1)*('FY17'!E26),2)</f>
        <v>25.35</v>
      </c>
      <c r="F26" s="84">
        <f>ROUND((1+$M$1)*('FY17'!F26),2)</f>
        <v>25.93</v>
      </c>
      <c r="G26" s="84">
        <f>ROUND((1+$M$1)*('FY17'!G26),2)</f>
        <v>26.52</v>
      </c>
      <c r="H26" s="84">
        <f>ROUND((1+$M$1)*('FY17'!H26),2)</f>
        <v>27.11</v>
      </c>
      <c r="I26" s="84">
        <f>ROUND((1+$M$1)*('FY17'!I26),2)</f>
        <v>27.72</v>
      </c>
      <c r="J26" s="84">
        <f>ROUND((1+$M$1)*('FY17'!J26),2)</f>
        <v>28.33</v>
      </c>
      <c r="K26" s="84">
        <f>ROUND((1+$M$1)*('FY17'!K26),2)</f>
        <v>28.97</v>
      </c>
      <c r="L26" s="84">
        <f>ROUND((1+$M$1)*('FY17'!L26),2)</f>
        <v>29.63</v>
      </c>
      <c r="M26" s="84">
        <f>ROUND((1+$M$1)*('FY17'!M26),2)</f>
        <v>30.28</v>
      </c>
      <c r="N26" s="88" t="s">
        <v>140</v>
      </c>
      <c r="O26" s="247" t="s">
        <v>86</v>
      </c>
      <c r="P26" s="102" t="s">
        <v>152</v>
      </c>
      <c r="Q26" s="102"/>
    </row>
    <row r="27" spans="1:17" ht="13.5" customHeight="1">
      <c r="A27" s="55" t="s">
        <v>12</v>
      </c>
      <c r="B27" s="84">
        <f aca="true" t="shared" si="7" ref="B27:M27">2080*B26</f>
        <v>49316.8</v>
      </c>
      <c r="C27" s="84">
        <f t="shared" si="7"/>
        <v>50440</v>
      </c>
      <c r="D27" s="84">
        <f t="shared" si="7"/>
        <v>51563.2</v>
      </c>
      <c r="E27" s="84">
        <f t="shared" si="7"/>
        <v>52728</v>
      </c>
      <c r="F27" s="84">
        <f t="shared" si="7"/>
        <v>53934.4</v>
      </c>
      <c r="G27" s="84">
        <f t="shared" si="7"/>
        <v>55161.6</v>
      </c>
      <c r="H27" s="84">
        <f t="shared" si="7"/>
        <v>56388.799999999996</v>
      </c>
      <c r="I27" s="84">
        <f t="shared" si="7"/>
        <v>57657.6</v>
      </c>
      <c r="J27" s="84">
        <f t="shared" si="7"/>
        <v>58926.399999999994</v>
      </c>
      <c r="K27" s="84">
        <f t="shared" si="7"/>
        <v>60257.6</v>
      </c>
      <c r="L27" s="84">
        <f t="shared" si="7"/>
        <v>61630.4</v>
      </c>
      <c r="M27" s="84">
        <f t="shared" si="7"/>
        <v>62982.4</v>
      </c>
      <c r="N27" s="126" t="s">
        <v>141</v>
      </c>
      <c r="O27" s="248"/>
      <c r="P27" s="103"/>
      <c r="Q27" s="103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89"/>
      <c r="O28" s="104"/>
      <c r="P28" s="104"/>
      <c r="Q28" s="105"/>
    </row>
    <row r="29" spans="1:17" ht="21" customHeight="1">
      <c r="A29" s="54" t="s">
        <v>33</v>
      </c>
      <c r="B29" s="84">
        <f>ROUND((1+$M$1)*('FY17'!B29),2)</f>
        <v>26.5</v>
      </c>
      <c r="C29" s="84">
        <f>ROUND((1+$M$1)*('FY17'!C29),2)</f>
        <v>27.1</v>
      </c>
      <c r="D29" s="84">
        <f>ROUND((1+$M$1)*('FY17'!D29),2)</f>
        <v>27.68</v>
      </c>
      <c r="E29" s="84">
        <f>ROUND((1+$M$1)*('FY17'!E29),2)</f>
        <v>28.32</v>
      </c>
      <c r="F29" s="84">
        <f>ROUND((1+$M$1)*('FY17'!F29),2)</f>
        <v>28.95</v>
      </c>
      <c r="G29" s="84">
        <f>ROUND((1+$M$1)*('FY17'!G29),2)</f>
        <v>29.62</v>
      </c>
      <c r="H29" s="84">
        <f>ROUND((1+$M$1)*('FY17'!H29),2)</f>
        <v>30.27</v>
      </c>
      <c r="I29" s="84">
        <f>ROUND((1+$M$1)*('FY17'!I29),2)</f>
        <v>30.96</v>
      </c>
      <c r="J29" s="84">
        <f>ROUND((1+$M$1)*('FY17'!J29),2)</f>
        <v>31.66</v>
      </c>
      <c r="K29" s="84">
        <f>ROUND((1+$M$1)*('FY17'!K29),2)</f>
        <v>32.37</v>
      </c>
      <c r="L29" s="84">
        <f>ROUND((1+$M$1)*('FY17'!L29),2)</f>
        <v>33.09</v>
      </c>
      <c r="M29" s="84">
        <f>ROUND((1+$M$1)*('FY17'!M29),2)</f>
        <v>33.85</v>
      </c>
      <c r="N29" s="125" t="s">
        <v>142</v>
      </c>
      <c r="O29" s="247" t="s">
        <v>91</v>
      </c>
      <c r="P29" s="102"/>
      <c r="Q29" s="102" t="s">
        <v>32</v>
      </c>
    </row>
    <row r="30" spans="1:17" ht="12.75" customHeight="1">
      <c r="A30" s="55" t="s">
        <v>12</v>
      </c>
      <c r="B30" s="84">
        <f aca="true" t="shared" si="8" ref="B30:M30">2080*B29</f>
        <v>55120</v>
      </c>
      <c r="C30" s="84">
        <f t="shared" si="8"/>
        <v>56368</v>
      </c>
      <c r="D30" s="84">
        <f t="shared" si="8"/>
        <v>57574.4</v>
      </c>
      <c r="E30" s="84">
        <f t="shared" si="8"/>
        <v>58905.6</v>
      </c>
      <c r="F30" s="84">
        <f t="shared" si="8"/>
        <v>60216</v>
      </c>
      <c r="G30" s="84">
        <f t="shared" si="8"/>
        <v>61609.6</v>
      </c>
      <c r="H30" s="84">
        <f t="shared" si="8"/>
        <v>62961.6</v>
      </c>
      <c r="I30" s="84">
        <f t="shared" si="8"/>
        <v>64396.8</v>
      </c>
      <c r="J30" s="84">
        <f t="shared" si="8"/>
        <v>65852.8</v>
      </c>
      <c r="K30" s="84">
        <f t="shared" si="8"/>
        <v>67329.59999999999</v>
      </c>
      <c r="L30" s="84">
        <f t="shared" si="8"/>
        <v>68827.20000000001</v>
      </c>
      <c r="M30" s="84">
        <f t="shared" si="8"/>
        <v>70408</v>
      </c>
      <c r="N30" s="103" t="s">
        <v>143</v>
      </c>
      <c r="O30" s="264"/>
      <c r="P30" s="103"/>
      <c r="Q30" s="103"/>
    </row>
    <row r="31" spans="1:17" ht="12.75" customHeight="1">
      <c r="A31" s="55"/>
      <c r="B31" s="8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13.5">
      <c r="A32" s="119" t="s">
        <v>146</v>
      </c>
      <c r="B32" s="159">
        <v>29.68</v>
      </c>
      <c r="C32" s="160">
        <v>30.35</v>
      </c>
      <c r="D32" s="160">
        <v>31</v>
      </c>
      <c r="E32" s="160">
        <v>31.71</v>
      </c>
      <c r="F32" s="160">
        <v>32.42</v>
      </c>
      <c r="G32" s="160">
        <v>33.17</v>
      </c>
      <c r="H32" s="160">
        <v>33.9</v>
      </c>
      <c r="I32" s="160">
        <v>34.68</v>
      </c>
      <c r="J32" s="160">
        <v>35.46</v>
      </c>
      <c r="K32" s="160">
        <v>36.25</v>
      </c>
      <c r="L32" s="160">
        <v>37.06</v>
      </c>
      <c r="M32" s="160">
        <v>37.91</v>
      </c>
      <c r="N32" s="125" t="s">
        <v>144</v>
      </c>
      <c r="O32" s="102"/>
      <c r="P32" s="102"/>
      <c r="Q32" s="102"/>
    </row>
    <row r="33" spans="1:17" ht="13.5" customHeight="1" thickBot="1">
      <c r="A33" s="55" t="s">
        <v>12</v>
      </c>
      <c r="B33" s="161">
        <f aca="true" t="shared" si="9" ref="B33:M33">2080*B32</f>
        <v>61734.4</v>
      </c>
      <c r="C33" s="161">
        <f t="shared" si="9"/>
        <v>63128</v>
      </c>
      <c r="D33" s="161">
        <f t="shared" si="9"/>
        <v>64480</v>
      </c>
      <c r="E33" s="161">
        <f t="shared" si="9"/>
        <v>65956.8</v>
      </c>
      <c r="F33" s="161">
        <f t="shared" si="9"/>
        <v>67433.6</v>
      </c>
      <c r="G33" s="161">
        <f t="shared" si="9"/>
        <v>68993.6</v>
      </c>
      <c r="H33" s="161">
        <f t="shared" si="9"/>
        <v>70512</v>
      </c>
      <c r="I33" s="161">
        <f t="shared" si="9"/>
        <v>72134.4</v>
      </c>
      <c r="J33" s="161">
        <f t="shared" si="9"/>
        <v>73756.8</v>
      </c>
      <c r="K33" s="161">
        <f t="shared" si="9"/>
        <v>75400</v>
      </c>
      <c r="L33" s="161">
        <f t="shared" si="9"/>
        <v>77084.8</v>
      </c>
      <c r="M33" s="161">
        <f t="shared" si="9"/>
        <v>78852.79999999999</v>
      </c>
      <c r="N33" s="162" t="s">
        <v>145</v>
      </c>
      <c r="O33" s="162"/>
      <c r="P33" s="162"/>
      <c r="Q33" s="162"/>
    </row>
    <row r="34" spans="18:19" ht="13.5" customHeight="1" thickTop="1">
      <c r="R34" s="5"/>
      <c r="S34" s="5"/>
    </row>
    <row r="35" spans="2:19" ht="12.75">
      <c r="B35" s="35" t="s">
        <v>150</v>
      </c>
      <c r="R35" s="5"/>
      <c r="S35" s="5"/>
    </row>
    <row r="36" spans="2:19" ht="12.75">
      <c r="B36" s="156" t="s">
        <v>160</v>
      </c>
      <c r="R36" s="5"/>
      <c r="S36" s="5"/>
    </row>
    <row r="37" spans="2:19" ht="12.75" customHeight="1">
      <c r="B37" s="130"/>
      <c r="R37" s="5"/>
      <c r="S37" s="5"/>
    </row>
    <row r="38" spans="2:17" ht="13.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ht="12.75">
      <c r="A39" s="130"/>
      <c r="B39" s="154"/>
      <c r="C39" s="169"/>
      <c r="D39" s="154"/>
      <c r="E39" s="154"/>
      <c r="F39" s="130"/>
      <c r="G39" s="154"/>
      <c r="H39" s="169"/>
      <c r="I39" s="154"/>
      <c r="J39" s="154"/>
      <c r="K39" s="130"/>
      <c r="L39" s="154"/>
      <c r="M39" s="169"/>
      <c r="N39" s="154"/>
      <c r="O39" s="172"/>
      <c r="P39" s="172"/>
      <c r="Q39" s="172"/>
    </row>
    <row r="40" spans="1:15" ht="12.75">
      <c r="A40" s="130"/>
      <c r="B40" s="156" t="s">
        <v>147</v>
      </c>
      <c r="C40" s="130"/>
      <c r="D40" s="130"/>
      <c r="E40" s="130"/>
      <c r="F40" s="130"/>
      <c r="G40" s="156" t="s">
        <v>148</v>
      </c>
      <c r="H40" s="130"/>
      <c r="I40" s="130"/>
      <c r="J40" s="130"/>
      <c r="K40" s="130"/>
      <c r="L40" s="156" t="s">
        <v>149</v>
      </c>
      <c r="M40" s="130"/>
      <c r="N40" s="130"/>
      <c r="O40" s="172"/>
    </row>
  </sheetData>
  <sheetProtection/>
  <mergeCells count="3">
    <mergeCell ref="O23:O24"/>
    <mergeCell ref="O26:O27"/>
    <mergeCell ref="O29:O30"/>
  </mergeCells>
  <printOptions/>
  <pageMargins left="0.5" right="0.25" top="0.75" bottom="0.75" header="0.3" footer="0.3"/>
  <pageSetup fitToHeight="1" fitToWidth="1" horizontalDpi="600" verticalDpi="600" orientation="landscape" scale="81" r:id="rId1"/>
  <headerFooter alignWithMargins="0">
    <oddHeader>&amp;C&amp;"Arial,Bold"&amp;12Town of Berlin
Personnel Classification Spreadsheet Fiscal Year 2018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Layout" workbookViewId="0" topLeftCell="A5">
      <selection activeCell="F9" sqref="F9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4" width="15.00390625" style="0" customWidth="1"/>
    <col min="15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0.027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37</v>
      </c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136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7">
        <v>11</v>
      </c>
      <c r="C5" s="158">
        <v>11</v>
      </c>
      <c r="D5" s="158">
        <v>11</v>
      </c>
      <c r="E5" s="158">
        <v>11</v>
      </c>
      <c r="F5" s="158">
        <v>11</v>
      </c>
      <c r="G5" s="158">
        <v>11</v>
      </c>
      <c r="H5" s="158">
        <v>11</v>
      </c>
      <c r="I5" s="158">
        <v>11</v>
      </c>
      <c r="J5" s="158">
        <v>11</v>
      </c>
      <c r="K5" s="158">
        <v>11</v>
      </c>
      <c r="L5" s="158">
        <v>11</v>
      </c>
      <c r="M5" s="158">
        <f>ROUND((1+$M$1)*('FY17'!M5),2)</f>
        <v>11.17</v>
      </c>
      <c r="N5" s="173"/>
      <c r="O5" s="175"/>
      <c r="P5" s="176" t="s">
        <v>168</v>
      </c>
      <c r="Q5" s="176" t="s">
        <v>162</v>
      </c>
    </row>
    <row r="6" spans="1:17" ht="13.5">
      <c r="A6" s="55" t="s">
        <v>12</v>
      </c>
      <c r="B6" s="84">
        <f aca="true" t="shared" si="0" ref="B6:M6">2080*B5</f>
        <v>22880</v>
      </c>
      <c r="C6" s="84">
        <f t="shared" si="0"/>
        <v>22880</v>
      </c>
      <c r="D6" s="84">
        <f t="shared" si="0"/>
        <v>22880</v>
      </c>
      <c r="E6" s="84">
        <f t="shared" si="0"/>
        <v>22880</v>
      </c>
      <c r="F6" s="84">
        <f t="shared" si="0"/>
        <v>22880</v>
      </c>
      <c r="G6" s="84">
        <f t="shared" si="0"/>
        <v>22880</v>
      </c>
      <c r="H6" s="84">
        <f t="shared" si="0"/>
        <v>22880</v>
      </c>
      <c r="I6" s="84">
        <f t="shared" si="0"/>
        <v>22880</v>
      </c>
      <c r="J6" s="84">
        <f t="shared" si="0"/>
        <v>22880</v>
      </c>
      <c r="K6" s="84">
        <f t="shared" si="0"/>
        <v>22880</v>
      </c>
      <c r="L6" s="84">
        <f t="shared" si="0"/>
        <v>22880</v>
      </c>
      <c r="M6" s="84">
        <f t="shared" si="0"/>
        <v>23233.6</v>
      </c>
      <c r="N6" s="174"/>
      <c r="O6" s="174"/>
      <c r="P6" s="174"/>
      <c r="Q6" s="177" t="s">
        <v>156</v>
      </c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78"/>
      <c r="O7" s="178"/>
      <c r="P7" s="178"/>
      <c r="Q7" s="179"/>
    </row>
    <row r="8" spans="1:17" ht="21.75" customHeight="1">
      <c r="A8" s="54" t="s">
        <v>13</v>
      </c>
      <c r="B8" s="157">
        <v>11</v>
      </c>
      <c r="C8" s="157">
        <v>11</v>
      </c>
      <c r="D8" s="157">
        <v>11</v>
      </c>
      <c r="E8" s="157">
        <v>11</v>
      </c>
      <c r="F8" s="157">
        <v>11</v>
      </c>
      <c r="G8" s="157">
        <f>ROUND((1+$M$1)*('FY18'!G8),2)</f>
        <v>11.42</v>
      </c>
      <c r="H8" s="76">
        <f>ROUND((1+$M$1)*('FY18'!H8),2)</f>
        <v>11.68</v>
      </c>
      <c r="I8" s="76">
        <f>ROUND((1+$M$1)*('FY18'!I8),2)</f>
        <v>11.93</v>
      </c>
      <c r="J8" s="76">
        <f>ROUND((1+$M$1)*('FY18'!J8),2)</f>
        <v>12.2</v>
      </c>
      <c r="K8" s="76">
        <f>ROUND((1+$M$1)*('FY18'!K8),2)</f>
        <v>12.49</v>
      </c>
      <c r="L8" s="76">
        <f>ROUND((1+$M$1)*('FY18'!L8),2)</f>
        <v>12.78</v>
      </c>
      <c r="M8" s="76">
        <f>ROUND((1+$M$1)*('FY18'!M8),2)</f>
        <v>13.06</v>
      </c>
      <c r="N8" s="173"/>
      <c r="O8" s="180"/>
      <c r="P8" s="173" t="s">
        <v>81</v>
      </c>
      <c r="Q8" s="173"/>
    </row>
    <row r="9" spans="1:17" ht="13.5">
      <c r="A9" s="55" t="s">
        <v>12</v>
      </c>
      <c r="B9" s="84">
        <f aca="true" t="shared" si="1" ref="B9:M9">2080*B8</f>
        <v>22880</v>
      </c>
      <c r="C9" s="84">
        <f t="shared" si="1"/>
        <v>22880</v>
      </c>
      <c r="D9" s="84">
        <f t="shared" si="1"/>
        <v>22880</v>
      </c>
      <c r="E9" s="84">
        <f t="shared" si="1"/>
        <v>22880</v>
      </c>
      <c r="F9" s="84">
        <f t="shared" si="1"/>
        <v>22880</v>
      </c>
      <c r="G9" s="84">
        <f t="shared" si="1"/>
        <v>23753.6</v>
      </c>
      <c r="H9" s="76">
        <f t="shared" si="1"/>
        <v>24294.399999999998</v>
      </c>
      <c r="I9" s="76">
        <f t="shared" si="1"/>
        <v>24814.399999999998</v>
      </c>
      <c r="J9" s="76">
        <f t="shared" si="1"/>
        <v>25376</v>
      </c>
      <c r="K9" s="76">
        <f t="shared" si="1"/>
        <v>25979.2</v>
      </c>
      <c r="L9" s="76">
        <f t="shared" si="1"/>
        <v>26582.399999999998</v>
      </c>
      <c r="M9" s="76">
        <f t="shared" si="1"/>
        <v>27164.8</v>
      </c>
      <c r="N9" s="174"/>
      <c r="O9" s="174"/>
      <c r="P9" s="174"/>
      <c r="Q9" s="174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78"/>
      <c r="O10" s="178"/>
      <c r="P10" s="178"/>
      <c r="Q10" s="178"/>
    </row>
    <row r="11" spans="1:17" ht="20.25" customHeight="1">
      <c r="A11" s="54" t="s">
        <v>14</v>
      </c>
      <c r="B11" s="76">
        <f>ROUND((1+$M$1)*('FY18'!B11),2)</f>
        <v>11.67</v>
      </c>
      <c r="C11" s="76">
        <f>ROUND((1+$M$1)*('FY18'!C11),2)</f>
        <v>11.91</v>
      </c>
      <c r="D11" s="76">
        <f>ROUND((1+$M$1)*('FY18'!D11),2)</f>
        <v>12.18</v>
      </c>
      <c r="E11" s="76">
        <f>ROUND((1+$M$1)*('FY18'!E11),2)</f>
        <v>12.47</v>
      </c>
      <c r="F11" s="76">
        <f>ROUND((1+$M$1)*('FY18'!F11),2)</f>
        <v>12.77</v>
      </c>
      <c r="G11" s="76">
        <f>ROUND((1+$M$1)*('FY18'!G11),2)</f>
        <v>13.04</v>
      </c>
      <c r="H11" s="76">
        <f>ROUND((1+$M$1)*('FY18'!H11),2)</f>
        <v>13.32</v>
      </c>
      <c r="I11" s="76">
        <f>ROUND((1+$M$1)*('FY18'!I11),2)</f>
        <v>13.63</v>
      </c>
      <c r="J11" s="76">
        <f>ROUND((1+$M$1)*('FY18'!J11),2)</f>
        <v>13.95</v>
      </c>
      <c r="K11" s="76">
        <f>ROUND((1+$M$1)*('FY18'!K11),2)</f>
        <v>14.24</v>
      </c>
      <c r="L11" s="76">
        <f>ROUND((1+$M$1)*('FY18'!L11),2)</f>
        <v>14.56</v>
      </c>
      <c r="M11" s="76">
        <f>ROUND((1+$M$1)*('FY18'!M11),2)</f>
        <v>14.9</v>
      </c>
      <c r="N11" s="173"/>
      <c r="O11" s="173"/>
      <c r="P11" s="181"/>
      <c r="Q11" s="182"/>
    </row>
    <row r="12" spans="1:17" ht="13.5">
      <c r="A12" s="55" t="s">
        <v>12</v>
      </c>
      <c r="B12" s="84">
        <f aca="true" t="shared" si="2" ref="B12:M12">2080*B11</f>
        <v>24273.6</v>
      </c>
      <c r="C12" s="84">
        <f t="shared" si="2"/>
        <v>24772.8</v>
      </c>
      <c r="D12" s="84">
        <f t="shared" si="2"/>
        <v>25334.399999999998</v>
      </c>
      <c r="E12" s="84">
        <f t="shared" si="2"/>
        <v>25937.600000000002</v>
      </c>
      <c r="F12" s="84">
        <f t="shared" si="2"/>
        <v>26561.6</v>
      </c>
      <c r="G12" s="84">
        <f t="shared" si="2"/>
        <v>27123.199999999997</v>
      </c>
      <c r="H12" s="84">
        <f t="shared" si="2"/>
        <v>27705.600000000002</v>
      </c>
      <c r="I12" s="84">
        <f t="shared" si="2"/>
        <v>28350.4</v>
      </c>
      <c r="J12" s="84">
        <f t="shared" si="2"/>
        <v>29016</v>
      </c>
      <c r="K12" s="84">
        <f t="shared" si="2"/>
        <v>29619.2</v>
      </c>
      <c r="L12" s="84">
        <f t="shared" si="2"/>
        <v>30284.8</v>
      </c>
      <c r="M12" s="84">
        <f t="shared" si="2"/>
        <v>30992</v>
      </c>
      <c r="N12" s="174"/>
      <c r="O12" s="174"/>
      <c r="P12" s="183"/>
      <c r="Q12" s="184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78"/>
      <c r="O13" s="178"/>
      <c r="P13" s="178"/>
      <c r="Q13" s="185"/>
    </row>
    <row r="14" spans="1:17" ht="22.5" customHeight="1">
      <c r="A14" s="54" t="s">
        <v>15</v>
      </c>
      <c r="B14" s="84">
        <f>ROUND((1+$M$1)*('FY18'!B14),2)</f>
        <v>14.32</v>
      </c>
      <c r="C14" s="84">
        <f>ROUND((1+$M$1)*('FY18'!C14),2)</f>
        <v>14.66</v>
      </c>
      <c r="D14" s="84">
        <f>ROUND((1+$M$1)*('FY18'!D14),2)</f>
        <v>14.98</v>
      </c>
      <c r="E14" s="84">
        <f>ROUND((1+$M$1)*('FY18'!E14),2)</f>
        <v>15.31</v>
      </c>
      <c r="F14" s="84">
        <f>ROUND((1+$M$1)*('FY18'!F14),2)</f>
        <v>15.64</v>
      </c>
      <c r="G14" s="84">
        <f>ROUND((1+$M$1)*('FY18'!G14),2)</f>
        <v>16.03</v>
      </c>
      <c r="H14" s="84">
        <f>ROUND((1+$M$1)*('FY18'!H14),2)</f>
        <v>16.37</v>
      </c>
      <c r="I14" s="84">
        <f>ROUND((1+$M$1)*('FY18'!I14),2)</f>
        <v>16.75</v>
      </c>
      <c r="J14" s="84">
        <f>ROUND((1+$M$1)*('FY18'!J14),2)</f>
        <v>17.14</v>
      </c>
      <c r="K14" s="84">
        <f>ROUND((1+$M$1)*('FY18'!K14),2)</f>
        <v>17.5</v>
      </c>
      <c r="L14" s="84">
        <f>ROUND((1+$M$1)*('FY18'!L14),2)</f>
        <v>17.9</v>
      </c>
      <c r="M14" s="84">
        <f>ROUND((1+$M$1)*('FY18'!M14),2)</f>
        <v>18.29</v>
      </c>
      <c r="N14" s="181"/>
      <c r="O14" s="173"/>
      <c r="P14" s="173" t="s">
        <v>89</v>
      </c>
      <c r="Q14" s="173" t="s">
        <v>166</v>
      </c>
    </row>
    <row r="15" spans="1:17" ht="13.5" customHeight="1">
      <c r="A15" s="55" t="s">
        <v>12</v>
      </c>
      <c r="B15" s="84">
        <f aca="true" t="shared" si="3" ref="B15:M15">2080*B14</f>
        <v>29785.600000000002</v>
      </c>
      <c r="C15" s="85">
        <f t="shared" si="3"/>
        <v>30492.8</v>
      </c>
      <c r="D15" s="84">
        <f t="shared" si="3"/>
        <v>31158.4</v>
      </c>
      <c r="E15" s="85">
        <f t="shared" si="3"/>
        <v>31844.8</v>
      </c>
      <c r="F15" s="84">
        <f t="shared" si="3"/>
        <v>32531.2</v>
      </c>
      <c r="G15" s="86">
        <f t="shared" si="3"/>
        <v>33342.4</v>
      </c>
      <c r="H15" s="84">
        <f t="shared" si="3"/>
        <v>34049.6</v>
      </c>
      <c r="I15" s="86">
        <f t="shared" si="3"/>
        <v>34840</v>
      </c>
      <c r="J15" s="84">
        <f t="shared" si="3"/>
        <v>35651.200000000004</v>
      </c>
      <c r="K15" s="86">
        <f t="shared" si="3"/>
        <v>36400</v>
      </c>
      <c r="L15" s="84">
        <f t="shared" si="3"/>
        <v>37232</v>
      </c>
      <c r="M15" s="84">
        <f t="shared" si="3"/>
        <v>38043.2</v>
      </c>
      <c r="N15" s="183"/>
      <c r="O15" s="174"/>
      <c r="P15" s="174"/>
      <c r="Q15" s="174" t="s">
        <v>84</v>
      </c>
    </row>
    <row r="16" spans="1:17" ht="4.5" customHeight="1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78"/>
      <c r="O16" s="178"/>
      <c r="P16" s="178"/>
      <c r="Q16" s="179"/>
    </row>
    <row r="17" spans="1:17" ht="31.5" customHeight="1">
      <c r="A17" s="54" t="s">
        <v>17</v>
      </c>
      <c r="B17" s="84">
        <f>ROUND((1+$M$1)*('FY18'!B17),2)</f>
        <v>17.2</v>
      </c>
      <c r="C17" s="84">
        <f>ROUND((1+$M$1)*('FY18'!C17),2)</f>
        <v>17.57</v>
      </c>
      <c r="D17" s="84">
        <f>ROUND((1+$M$1)*('FY18'!D17),2)</f>
        <v>17.97</v>
      </c>
      <c r="E17" s="84">
        <f>ROUND((1+$M$1)*('FY18'!E17),2)</f>
        <v>18.37</v>
      </c>
      <c r="F17" s="84">
        <f>ROUND((1+$M$1)*('FY18'!F17),2)</f>
        <v>18.78</v>
      </c>
      <c r="G17" s="84">
        <f>ROUND((1+$M$1)*('FY18'!G17),2)</f>
        <v>19.22</v>
      </c>
      <c r="H17" s="84">
        <f>ROUND((1+$M$1)*('FY18'!H17),2)</f>
        <v>19.65</v>
      </c>
      <c r="I17" s="84">
        <f>ROUND((1+$M$1)*('FY18'!I17),2)</f>
        <v>20.09</v>
      </c>
      <c r="J17" s="84">
        <f>ROUND((1+$M$1)*('FY18'!J17),2)</f>
        <v>20.55</v>
      </c>
      <c r="K17" s="84">
        <f>ROUND((1+$M$1)*('FY18'!K17),2)</f>
        <v>20.99</v>
      </c>
      <c r="L17" s="84">
        <f>ROUND((1+$M$1)*('FY18'!L17),2)</f>
        <v>21.48</v>
      </c>
      <c r="M17" s="84">
        <f>ROUND((1+$M$1)*('FY18'!M17),2)</f>
        <v>21.96</v>
      </c>
      <c r="N17" s="173" t="s">
        <v>164</v>
      </c>
      <c r="O17" s="173" t="s">
        <v>115</v>
      </c>
      <c r="P17" s="173" t="s">
        <v>180</v>
      </c>
      <c r="Q17" s="173" t="s">
        <v>169</v>
      </c>
    </row>
    <row r="18" spans="1:17" ht="24.75" customHeight="1">
      <c r="A18" s="55" t="s">
        <v>12</v>
      </c>
      <c r="B18" s="84">
        <f aca="true" t="shared" si="4" ref="B18:M18">2080*B17</f>
        <v>35776</v>
      </c>
      <c r="C18" s="84">
        <f t="shared" si="4"/>
        <v>36545.6</v>
      </c>
      <c r="D18" s="84">
        <f t="shared" si="4"/>
        <v>37377.6</v>
      </c>
      <c r="E18" s="84">
        <f t="shared" si="4"/>
        <v>38209.6</v>
      </c>
      <c r="F18" s="84">
        <f t="shared" si="4"/>
        <v>39062.4</v>
      </c>
      <c r="G18" s="84">
        <f t="shared" si="4"/>
        <v>39977.6</v>
      </c>
      <c r="H18" s="84">
        <f t="shared" si="4"/>
        <v>40872</v>
      </c>
      <c r="I18" s="84">
        <f t="shared" si="4"/>
        <v>41787.2</v>
      </c>
      <c r="J18" s="84">
        <f t="shared" si="4"/>
        <v>42744</v>
      </c>
      <c r="K18" s="84">
        <f t="shared" si="4"/>
        <v>43659.2</v>
      </c>
      <c r="L18" s="84">
        <f t="shared" si="4"/>
        <v>44678.4</v>
      </c>
      <c r="M18" s="84">
        <f t="shared" si="4"/>
        <v>45676.8</v>
      </c>
      <c r="N18" s="186" t="s">
        <v>170</v>
      </c>
      <c r="O18" s="174"/>
      <c r="P18" s="187" t="s">
        <v>151</v>
      </c>
      <c r="Q18" s="174" t="s">
        <v>154</v>
      </c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78"/>
      <c r="O19" s="178"/>
      <c r="P19" s="178"/>
      <c r="Q19" s="179"/>
    </row>
    <row r="20" spans="1:17" ht="22.5" customHeight="1">
      <c r="A20" s="54" t="s">
        <v>22</v>
      </c>
      <c r="B20" s="84">
        <f>ROUND((1+$M$1)*('FY18'!B20),2)</f>
        <v>19.2</v>
      </c>
      <c r="C20" s="84">
        <f>ROUND((1+$M$1)*('FY18'!C20),2)</f>
        <v>19.63</v>
      </c>
      <c r="D20" s="84">
        <f>ROUND((1+$M$1)*('FY18'!D20),2)</f>
        <v>20.08</v>
      </c>
      <c r="E20" s="84">
        <f>ROUND((1+$M$1)*('FY18'!E20),2)</f>
        <v>20.54</v>
      </c>
      <c r="F20" s="84">
        <f>ROUND((1+$M$1)*('FY18'!F20),2)</f>
        <v>20.98</v>
      </c>
      <c r="G20" s="84">
        <f>ROUND((1+$M$1)*('FY18'!G20),2)</f>
        <v>21.46</v>
      </c>
      <c r="H20" s="84">
        <f>ROUND((1+$M$1)*('FY18'!H20),2)</f>
        <v>21.95</v>
      </c>
      <c r="I20" s="84">
        <f>ROUND((1+$M$1)*('FY18'!I20),2)</f>
        <v>22.44</v>
      </c>
      <c r="J20" s="84">
        <f>ROUND((1+$M$1)*('FY18'!J20),2)</f>
        <v>22.93</v>
      </c>
      <c r="K20" s="84">
        <f>ROUND((1+$M$1)*('FY18'!K20),2)</f>
        <v>23.46</v>
      </c>
      <c r="L20" s="84">
        <f>ROUND((1+$M$1)*('FY18'!L20),2)</f>
        <v>23.99</v>
      </c>
      <c r="M20" s="84">
        <f>ROUND((1+$M$1)*('FY18'!M20),2)</f>
        <v>24.54</v>
      </c>
      <c r="N20" s="173" t="s">
        <v>139</v>
      </c>
      <c r="O20" s="190" t="s">
        <v>175</v>
      </c>
      <c r="P20" s="173"/>
      <c r="Q20" s="173" t="s">
        <v>171</v>
      </c>
    </row>
    <row r="21" spans="1:17" ht="16.5">
      <c r="A21" s="55" t="s">
        <v>12</v>
      </c>
      <c r="B21" s="84">
        <f aca="true" t="shared" si="5" ref="B21:M21">2080*B20</f>
        <v>39936</v>
      </c>
      <c r="C21" s="84">
        <f t="shared" si="5"/>
        <v>40830.4</v>
      </c>
      <c r="D21" s="84">
        <f t="shared" si="5"/>
        <v>41766.399999999994</v>
      </c>
      <c r="E21" s="84">
        <f t="shared" si="5"/>
        <v>42723.2</v>
      </c>
      <c r="F21" s="84">
        <f t="shared" si="5"/>
        <v>43638.4</v>
      </c>
      <c r="G21" s="84">
        <f t="shared" si="5"/>
        <v>44636.8</v>
      </c>
      <c r="H21" s="84">
        <f t="shared" si="5"/>
        <v>45656</v>
      </c>
      <c r="I21" s="84">
        <f t="shared" si="5"/>
        <v>46675.200000000004</v>
      </c>
      <c r="J21" s="84">
        <f t="shared" si="5"/>
        <v>47694.4</v>
      </c>
      <c r="K21" s="84">
        <f t="shared" si="5"/>
        <v>48796.8</v>
      </c>
      <c r="L21" s="84">
        <f t="shared" si="5"/>
        <v>49899.2</v>
      </c>
      <c r="M21" s="84">
        <f t="shared" si="5"/>
        <v>51043.2</v>
      </c>
      <c r="N21" s="174"/>
      <c r="O21" s="174"/>
      <c r="P21" s="174" t="s">
        <v>163</v>
      </c>
      <c r="Q21" s="174" t="s">
        <v>161</v>
      </c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178"/>
      <c r="O22" s="178"/>
      <c r="P22" s="178"/>
      <c r="Q22" s="179"/>
    </row>
    <row r="23" spans="1:17" ht="22.5" customHeight="1">
      <c r="A23" s="54" t="s">
        <v>27</v>
      </c>
      <c r="B23" s="84">
        <f>ROUND((1+$M$1)*('FY18'!B23),2)</f>
        <v>21.5</v>
      </c>
      <c r="C23" s="84">
        <f>ROUND((1+$M$1)*('FY18'!C23),2)</f>
        <v>21.97</v>
      </c>
      <c r="D23" s="84">
        <f>ROUND((1+$M$1)*('FY18'!D23),2)</f>
        <v>22.47</v>
      </c>
      <c r="E23" s="84">
        <f>ROUND((1+$M$1)*('FY18'!E23),2)</f>
        <v>22.97</v>
      </c>
      <c r="F23" s="84">
        <f>ROUND((1+$M$1)*('FY18'!F23),2)</f>
        <v>23.51</v>
      </c>
      <c r="G23" s="84">
        <f>ROUND((1+$M$1)*('FY18'!G23),2)</f>
        <v>24.03</v>
      </c>
      <c r="H23" s="84">
        <f>ROUND((1+$M$1)*('FY18'!H23),2)</f>
        <v>24.57</v>
      </c>
      <c r="I23" s="84">
        <f>ROUND((1+$M$1)*('FY18'!I23),2)</f>
        <v>25.12</v>
      </c>
      <c r="J23" s="84">
        <f>ROUND((1+$M$1)*('FY18'!J23),2)</f>
        <v>25.68</v>
      </c>
      <c r="K23" s="84">
        <f>ROUND((1+$M$1)*('FY18'!K23),2)</f>
        <v>26.25</v>
      </c>
      <c r="L23" s="84">
        <f>ROUND((1+$M$1)*('FY18'!L23),2)</f>
        <v>26.86</v>
      </c>
      <c r="M23" s="84">
        <f>ROUND((1+$M$1)*('FY18'!M23),2)</f>
        <v>27.45</v>
      </c>
      <c r="N23" s="173" t="s">
        <v>141</v>
      </c>
      <c r="O23" s="278" t="s">
        <v>172</v>
      </c>
      <c r="P23" s="173" t="s">
        <v>173</v>
      </c>
      <c r="Q23" s="173" t="s">
        <v>28</v>
      </c>
    </row>
    <row r="24" spans="1:17" ht="13.5">
      <c r="A24" s="55" t="s">
        <v>12</v>
      </c>
      <c r="B24" s="84">
        <f aca="true" t="shared" si="6" ref="B24:M24">2080*B23</f>
        <v>44720</v>
      </c>
      <c r="C24" s="84">
        <f t="shared" si="6"/>
        <v>45697.6</v>
      </c>
      <c r="D24" s="84">
        <f t="shared" si="6"/>
        <v>46737.6</v>
      </c>
      <c r="E24" s="84">
        <f t="shared" si="6"/>
        <v>47777.6</v>
      </c>
      <c r="F24" s="84">
        <f t="shared" si="6"/>
        <v>48900.8</v>
      </c>
      <c r="G24" s="84">
        <f t="shared" si="6"/>
        <v>49982.4</v>
      </c>
      <c r="H24" s="84">
        <f t="shared" si="6"/>
        <v>51105.6</v>
      </c>
      <c r="I24" s="84">
        <f t="shared" si="6"/>
        <v>52249.6</v>
      </c>
      <c r="J24" s="84">
        <f t="shared" si="6"/>
        <v>53414.4</v>
      </c>
      <c r="K24" s="84">
        <f t="shared" si="6"/>
        <v>54600</v>
      </c>
      <c r="L24" s="84">
        <f t="shared" si="6"/>
        <v>55868.799999999996</v>
      </c>
      <c r="M24" s="84">
        <f t="shared" si="6"/>
        <v>57096</v>
      </c>
      <c r="N24" s="174"/>
      <c r="O24" s="279"/>
      <c r="P24" s="174" t="s">
        <v>174</v>
      </c>
      <c r="Q24" s="174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178"/>
      <c r="O25" s="178"/>
      <c r="P25" s="178"/>
      <c r="Q25" s="179"/>
    </row>
    <row r="26" spans="1:17" ht="22.5" customHeight="1">
      <c r="A26" s="54" t="s">
        <v>29</v>
      </c>
      <c r="B26" s="84">
        <f>ROUND((1+$M$1)*('FY18'!B26),2)</f>
        <v>24.35</v>
      </c>
      <c r="C26" s="84">
        <f>ROUND((1+$M$1)*('FY18'!C26),2)</f>
        <v>24.9</v>
      </c>
      <c r="D26" s="84">
        <f>ROUND((1+$M$1)*('FY18'!D26),2)</f>
        <v>25.46</v>
      </c>
      <c r="E26" s="84">
        <f>ROUND((1+$M$1)*('FY18'!E26),2)</f>
        <v>26.03</v>
      </c>
      <c r="F26" s="84">
        <f>ROUND((1+$M$1)*('FY18'!F26),2)</f>
        <v>26.63</v>
      </c>
      <c r="G26" s="84">
        <f>ROUND((1+$M$1)*('FY18'!G26),2)</f>
        <v>27.24</v>
      </c>
      <c r="H26" s="84">
        <f>ROUND((1+$M$1)*('FY18'!H26),2)</f>
        <v>27.84</v>
      </c>
      <c r="I26" s="84">
        <f>ROUND((1+$M$1)*('FY18'!I26),2)</f>
        <v>28.47</v>
      </c>
      <c r="J26" s="84">
        <f>ROUND((1+$M$1)*('FY18'!J26),2)</f>
        <v>29.09</v>
      </c>
      <c r="K26" s="84">
        <f>ROUND((1+$M$1)*('FY18'!K26),2)</f>
        <v>29.75</v>
      </c>
      <c r="L26" s="84">
        <f>ROUND((1+$M$1)*('FY18'!L26),2)</f>
        <v>30.43</v>
      </c>
      <c r="M26" s="84">
        <f>ROUND((1+$M$1)*('FY18'!M26),2)</f>
        <v>31.1</v>
      </c>
      <c r="N26" s="173" t="s">
        <v>143</v>
      </c>
      <c r="O26" s="278" t="s">
        <v>167</v>
      </c>
      <c r="P26" s="173" t="s">
        <v>152</v>
      </c>
      <c r="Q26" s="173"/>
    </row>
    <row r="27" spans="1:17" ht="13.5" customHeight="1">
      <c r="A27" s="55" t="s">
        <v>12</v>
      </c>
      <c r="B27" s="84">
        <f aca="true" t="shared" si="7" ref="B27:M27">2080*B26</f>
        <v>50648</v>
      </c>
      <c r="C27" s="84">
        <f t="shared" si="7"/>
        <v>51792</v>
      </c>
      <c r="D27" s="84">
        <f t="shared" si="7"/>
        <v>52956.8</v>
      </c>
      <c r="E27" s="84">
        <f t="shared" si="7"/>
        <v>54142.4</v>
      </c>
      <c r="F27" s="84">
        <f t="shared" si="7"/>
        <v>55390.4</v>
      </c>
      <c r="G27" s="84">
        <f t="shared" si="7"/>
        <v>56659.2</v>
      </c>
      <c r="H27" s="84">
        <f t="shared" si="7"/>
        <v>57907.2</v>
      </c>
      <c r="I27" s="84">
        <f t="shared" si="7"/>
        <v>59217.6</v>
      </c>
      <c r="J27" s="84">
        <f t="shared" si="7"/>
        <v>60507.2</v>
      </c>
      <c r="K27" s="84">
        <f t="shared" si="7"/>
        <v>61880</v>
      </c>
      <c r="L27" s="84">
        <f t="shared" si="7"/>
        <v>63294.4</v>
      </c>
      <c r="M27" s="84">
        <f t="shared" si="7"/>
        <v>64688</v>
      </c>
      <c r="N27" s="174"/>
      <c r="O27" s="279"/>
      <c r="P27" s="174"/>
      <c r="Q27" s="174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178"/>
      <c r="O28" s="178"/>
      <c r="P28" s="178"/>
      <c r="Q28" s="179"/>
    </row>
    <row r="29" spans="1:17" ht="21" customHeight="1">
      <c r="A29" s="54" t="s">
        <v>33</v>
      </c>
      <c r="B29" s="84">
        <f>ROUND((1+$M$1)*('FY18'!B29),2)</f>
        <v>27.22</v>
      </c>
      <c r="C29" s="84">
        <f>ROUND((1+$M$1)*('FY18'!C29),2)</f>
        <v>27.83</v>
      </c>
      <c r="D29" s="84">
        <f>ROUND((1+$M$1)*('FY18'!D29),2)</f>
        <v>28.43</v>
      </c>
      <c r="E29" s="84">
        <f>ROUND((1+$M$1)*('FY18'!E29),2)</f>
        <v>29.08</v>
      </c>
      <c r="F29" s="84">
        <f>ROUND((1+$M$1)*('FY18'!F29),2)</f>
        <v>29.73</v>
      </c>
      <c r="G29" s="84">
        <f>ROUND((1+$M$1)*('FY18'!G29),2)</f>
        <v>30.42</v>
      </c>
      <c r="H29" s="84">
        <f>ROUND((1+$M$1)*('FY18'!H29),2)</f>
        <v>31.09</v>
      </c>
      <c r="I29" s="84">
        <f>ROUND((1+$M$1)*('FY18'!I29),2)</f>
        <v>31.8</v>
      </c>
      <c r="J29" s="84">
        <f>ROUND((1+$M$1)*('FY18'!J29),2)</f>
        <v>32.51</v>
      </c>
      <c r="K29" s="84">
        <f>ROUND((1+$M$1)*('FY18'!K29),2)</f>
        <v>33.24</v>
      </c>
      <c r="L29" s="84">
        <f>ROUND((1+$M$1)*('FY18'!L29),2)</f>
        <v>33.98</v>
      </c>
      <c r="M29" s="84">
        <f>ROUND((1+$M$1)*('FY18'!M29),2)</f>
        <v>34.76</v>
      </c>
      <c r="N29" s="176" t="s">
        <v>165</v>
      </c>
      <c r="O29" s="278" t="s">
        <v>91</v>
      </c>
      <c r="P29" s="173"/>
      <c r="Q29" s="173" t="s">
        <v>32</v>
      </c>
    </row>
    <row r="30" spans="1:17" ht="12.75" customHeight="1">
      <c r="A30" s="55" t="s">
        <v>12</v>
      </c>
      <c r="B30" s="84">
        <f aca="true" t="shared" si="8" ref="B30:M30">2080*B29</f>
        <v>56617.6</v>
      </c>
      <c r="C30" s="84">
        <f t="shared" si="8"/>
        <v>57886.399999999994</v>
      </c>
      <c r="D30" s="84">
        <f t="shared" si="8"/>
        <v>59134.4</v>
      </c>
      <c r="E30" s="84">
        <f t="shared" si="8"/>
        <v>60486.399999999994</v>
      </c>
      <c r="F30" s="84">
        <f t="shared" si="8"/>
        <v>61838.4</v>
      </c>
      <c r="G30" s="84">
        <f t="shared" si="8"/>
        <v>63273.600000000006</v>
      </c>
      <c r="H30" s="84">
        <f t="shared" si="8"/>
        <v>64667.2</v>
      </c>
      <c r="I30" s="84">
        <f t="shared" si="8"/>
        <v>66144</v>
      </c>
      <c r="J30" s="84">
        <f t="shared" si="8"/>
        <v>67620.8</v>
      </c>
      <c r="K30" s="84">
        <f t="shared" si="8"/>
        <v>69139.2</v>
      </c>
      <c r="L30" s="84">
        <f t="shared" si="8"/>
        <v>70678.4</v>
      </c>
      <c r="M30" s="84">
        <f t="shared" si="8"/>
        <v>72300.8</v>
      </c>
      <c r="N30" s="174"/>
      <c r="O30" s="280"/>
      <c r="P30" s="174"/>
      <c r="Q30" s="174"/>
    </row>
    <row r="31" spans="1:17" ht="12.75" customHeight="1">
      <c r="A31" s="55"/>
      <c r="B31" s="8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88"/>
      <c r="O31" s="188"/>
      <c r="P31" s="188"/>
      <c r="Q31" s="188"/>
    </row>
    <row r="32" spans="1:17" ht="13.5">
      <c r="A32" s="119" t="s">
        <v>146</v>
      </c>
      <c r="B32" s="159">
        <v>30.48</v>
      </c>
      <c r="C32" s="160">
        <v>31.17</v>
      </c>
      <c r="D32" s="160">
        <v>31.84</v>
      </c>
      <c r="E32" s="160">
        <v>32.57</v>
      </c>
      <c r="F32" s="160">
        <v>33.3</v>
      </c>
      <c r="G32" s="160">
        <v>34.07</v>
      </c>
      <c r="H32" s="160">
        <v>34.82</v>
      </c>
      <c r="I32" s="160">
        <v>35.62</v>
      </c>
      <c r="J32" s="160">
        <v>36.42</v>
      </c>
      <c r="K32" s="160">
        <v>37.23</v>
      </c>
      <c r="L32" s="160">
        <v>38.06</v>
      </c>
      <c r="M32" s="160">
        <v>38.96</v>
      </c>
      <c r="N32" s="175" t="s">
        <v>96</v>
      </c>
      <c r="O32" s="173"/>
      <c r="P32" s="173"/>
      <c r="Q32" s="173"/>
    </row>
    <row r="33" spans="1:17" ht="13.5" customHeight="1" thickBot="1">
      <c r="A33" s="55" t="s">
        <v>12</v>
      </c>
      <c r="B33" s="161">
        <f aca="true" t="shared" si="9" ref="B33:M33">2080*B32</f>
        <v>63398.4</v>
      </c>
      <c r="C33" s="161">
        <f t="shared" si="9"/>
        <v>64833.600000000006</v>
      </c>
      <c r="D33" s="161">
        <f t="shared" si="9"/>
        <v>66227.2</v>
      </c>
      <c r="E33" s="161">
        <f t="shared" si="9"/>
        <v>67745.6</v>
      </c>
      <c r="F33" s="161">
        <f t="shared" si="9"/>
        <v>69264</v>
      </c>
      <c r="G33" s="161">
        <f t="shared" si="9"/>
        <v>70865.6</v>
      </c>
      <c r="H33" s="161">
        <f t="shared" si="9"/>
        <v>72425.6</v>
      </c>
      <c r="I33" s="161">
        <f t="shared" si="9"/>
        <v>74089.59999999999</v>
      </c>
      <c r="J33" s="161">
        <f t="shared" si="9"/>
        <v>75753.6</v>
      </c>
      <c r="K33" s="161">
        <f t="shared" si="9"/>
        <v>77438.4</v>
      </c>
      <c r="L33" s="161">
        <f t="shared" si="9"/>
        <v>79164.8</v>
      </c>
      <c r="M33" s="161">
        <f t="shared" si="9"/>
        <v>81036.8</v>
      </c>
      <c r="N33" s="189"/>
      <c r="O33" s="189"/>
      <c r="P33" s="189"/>
      <c r="Q33" s="189"/>
    </row>
    <row r="34" spans="18:19" ht="13.5" customHeight="1" thickTop="1">
      <c r="R34" s="5"/>
      <c r="S34" s="5"/>
    </row>
    <row r="35" spans="2:19" ht="12.75">
      <c r="B35" s="191" t="s">
        <v>178</v>
      </c>
      <c r="R35" s="5"/>
      <c r="S35" s="5"/>
    </row>
    <row r="36" spans="2:19" ht="12.75">
      <c r="B36" s="192" t="s">
        <v>179</v>
      </c>
      <c r="R36" s="5"/>
      <c r="S36" s="5"/>
    </row>
    <row r="37" spans="2:19" ht="12.75" customHeight="1">
      <c r="B37" s="130"/>
      <c r="R37" s="5"/>
      <c r="S37" s="5"/>
    </row>
    <row r="38" spans="2:17" ht="13.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ht="12.75">
      <c r="A39" s="130"/>
      <c r="B39" s="154"/>
      <c r="C39" s="169"/>
      <c r="D39" s="154"/>
      <c r="E39" s="154"/>
      <c r="F39" s="130"/>
      <c r="G39" s="154"/>
      <c r="H39" s="169"/>
      <c r="I39" s="154"/>
      <c r="J39" s="154"/>
      <c r="K39" s="130"/>
      <c r="L39" s="154"/>
      <c r="M39" s="169"/>
      <c r="N39" s="154"/>
      <c r="O39" s="172"/>
      <c r="P39" s="172"/>
      <c r="Q39" s="172"/>
    </row>
    <row r="40" spans="1:15" ht="12.75">
      <c r="A40" s="130"/>
      <c r="B40" s="192" t="s">
        <v>176</v>
      </c>
      <c r="C40" s="130"/>
      <c r="D40" s="130"/>
      <c r="E40" s="130"/>
      <c r="F40" s="130"/>
      <c r="G40" s="192" t="s">
        <v>177</v>
      </c>
      <c r="H40" s="130"/>
      <c r="I40" s="130"/>
      <c r="J40" s="130"/>
      <c r="K40" s="130"/>
      <c r="L40" s="156"/>
      <c r="M40" s="130"/>
      <c r="N40" s="130"/>
      <c r="O40" s="172"/>
    </row>
  </sheetData>
  <sheetProtection/>
  <mergeCells count="3">
    <mergeCell ref="O23:O24"/>
    <mergeCell ref="O26:O27"/>
    <mergeCell ref="O29:O30"/>
  </mergeCells>
  <printOptions/>
  <pageMargins left="0.5" right="0.25" top="0.75" bottom="0.75" header="0.3" footer="0.3"/>
  <pageSetup fitToHeight="1" fitToWidth="1" horizontalDpi="600" verticalDpi="600" orientation="landscape" scale="82" r:id="rId1"/>
  <headerFooter alignWithMargins="0">
    <oddHeader>&amp;C&amp;"Arial,Bold"&amp;12Town of Berlin
Personnel Classification Spreadsheet Fiscal Year 2019
</oddHeader>
    <oddFooter>&amp;LUPDATES:  (1) 8/29/18 - restoring inadvertinely deleted Grade VI Highway post; &amp;KFF0000(2) DRAFT for Personnel consideration - adding COA Dir to Admin as Grade 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IV16384"/>
    </sheetView>
  </sheetViews>
  <sheetFormatPr defaultColWidth="2.7109375" defaultRowHeight="12.75"/>
  <cols>
    <col min="1" max="1" width="5.140625" style="35" customWidth="1"/>
    <col min="2" max="2" width="8.57421875" style="35" customWidth="1"/>
    <col min="3" max="4" width="8.8515625" style="35" customWidth="1"/>
    <col min="5" max="5" width="8.57421875" style="35" customWidth="1"/>
    <col min="6" max="6" width="8.7109375" style="35" customWidth="1"/>
    <col min="7" max="9" width="8.8515625" style="35" customWidth="1"/>
    <col min="10" max="10" width="8.57421875" style="35" customWidth="1"/>
    <col min="11" max="11" width="8.8515625" style="35" customWidth="1"/>
    <col min="12" max="12" width="9.00390625" style="35" customWidth="1"/>
    <col min="13" max="13" width="8.7109375" style="35" customWidth="1"/>
    <col min="14" max="14" width="16.140625" style="35" customWidth="1"/>
    <col min="15" max="15" width="13.140625" style="35" customWidth="1"/>
    <col min="16" max="16" width="14.00390625" style="35" customWidth="1"/>
    <col min="17" max="17" width="14.28125" style="35" customWidth="1"/>
    <col min="18" max="16384" width="2.7109375" style="35" customWidth="1"/>
  </cols>
  <sheetData>
    <row r="1" spans="2:17" ht="12.75">
      <c r="B1" s="36"/>
      <c r="C1" s="36" t="s">
        <v>182</v>
      </c>
      <c r="D1" s="36"/>
      <c r="E1" s="36"/>
      <c r="F1" s="36" t="s">
        <v>37</v>
      </c>
      <c r="G1" s="36"/>
      <c r="H1" s="36"/>
      <c r="I1" s="36"/>
      <c r="J1" s="36"/>
      <c r="K1" s="193" t="s">
        <v>63</v>
      </c>
      <c r="L1" s="194" t="s">
        <v>62</v>
      </c>
      <c r="M1" s="195">
        <v>0.0225</v>
      </c>
      <c r="N1" s="196" t="s">
        <v>61</v>
      </c>
      <c r="O1" s="37"/>
      <c r="P1" s="37"/>
      <c r="Q1" s="37"/>
    </row>
    <row r="2" spans="1:17" ht="15">
      <c r="A2" s="199"/>
      <c r="B2" s="200" t="s">
        <v>2</v>
      </c>
      <c r="C2" s="197">
        <v>43466</v>
      </c>
      <c r="D2" s="198">
        <v>12</v>
      </c>
      <c r="E2" s="197">
        <v>43831</v>
      </c>
      <c r="F2" s="36">
        <v>12.75</v>
      </c>
      <c r="G2" s="201"/>
      <c r="H2" s="201"/>
      <c r="I2" s="201"/>
      <c r="J2" s="201"/>
      <c r="K2" s="201"/>
      <c r="L2" s="201"/>
      <c r="M2" s="201" t="s">
        <v>5</v>
      </c>
      <c r="N2" s="202" t="s">
        <v>136</v>
      </c>
      <c r="O2" s="202" t="s">
        <v>7</v>
      </c>
      <c r="P2" s="202" t="s">
        <v>78</v>
      </c>
      <c r="Q2" s="202" t="s">
        <v>9</v>
      </c>
    </row>
    <row r="3" spans="1:17" ht="12.75">
      <c r="A3" s="203" t="s">
        <v>10</v>
      </c>
      <c r="B3" s="204">
        <v>1</v>
      </c>
      <c r="C3" s="204">
        <v>2</v>
      </c>
      <c r="D3" s="204">
        <v>3</v>
      </c>
      <c r="E3" s="204">
        <v>4</v>
      </c>
      <c r="F3" s="204">
        <v>5</v>
      </c>
      <c r="G3" s="204">
        <v>6</v>
      </c>
      <c r="H3" s="204">
        <v>7</v>
      </c>
      <c r="I3" s="204">
        <v>8</v>
      </c>
      <c r="J3" s="204">
        <v>9</v>
      </c>
      <c r="K3" s="204">
        <v>10</v>
      </c>
      <c r="L3" s="204">
        <v>11</v>
      </c>
      <c r="M3" s="204">
        <v>12</v>
      </c>
      <c r="N3" s="205"/>
      <c r="O3" s="205"/>
      <c r="P3" s="206"/>
      <c r="Q3" s="205"/>
    </row>
    <row r="4" spans="1:17" ht="38.25">
      <c r="A4" s="207" t="s">
        <v>11</v>
      </c>
      <c r="B4" s="208">
        <v>12</v>
      </c>
      <c r="C4" s="209">
        <v>12</v>
      </c>
      <c r="D4" s="209">
        <v>12</v>
      </c>
      <c r="E4" s="209">
        <v>12</v>
      </c>
      <c r="F4" s="209">
        <v>12</v>
      </c>
      <c r="G4" s="209">
        <v>12</v>
      </c>
      <c r="H4" s="209">
        <v>12</v>
      </c>
      <c r="I4" s="209">
        <v>12</v>
      </c>
      <c r="J4" s="209">
        <v>12</v>
      </c>
      <c r="K4" s="209">
        <v>12</v>
      </c>
      <c r="L4" s="209">
        <v>12</v>
      </c>
      <c r="M4" s="209">
        <v>12.24</v>
      </c>
      <c r="N4" s="210"/>
      <c r="O4" s="211"/>
      <c r="P4" s="211" t="s">
        <v>168</v>
      </c>
      <c r="Q4" s="211" t="s">
        <v>162</v>
      </c>
    </row>
    <row r="5" spans="1:17" ht="12.75">
      <c r="A5" s="212" t="s">
        <v>12</v>
      </c>
      <c r="B5" s="213">
        <f aca="true" t="shared" si="0" ref="B5:M5">2080*B4</f>
        <v>24960</v>
      </c>
      <c r="C5" s="213">
        <f t="shared" si="0"/>
        <v>24960</v>
      </c>
      <c r="D5" s="213">
        <f t="shared" si="0"/>
        <v>24960</v>
      </c>
      <c r="E5" s="213">
        <f t="shared" si="0"/>
        <v>24960</v>
      </c>
      <c r="F5" s="213">
        <f t="shared" si="0"/>
        <v>24960</v>
      </c>
      <c r="G5" s="213">
        <f t="shared" si="0"/>
        <v>24960</v>
      </c>
      <c r="H5" s="213">
        <f t="shared" si="0"/>
        <v>24960</v>
      </c>
      <c r="I5" s="213">
        <f t="shared" si="0"/>
        <v>24960</v>
      </c>
      <c r="J5" s="213">
        <f t="shared" si="0"/>
        <v>24960</v>
      </c>
      <c r="K5" s="213">
        <f t="shared" si="0"/>
        <v>24960</v>
      </c>
      <c r="L5" s="213">
        <f t="shared" si="0"/>
        <v>24960</v>
      </c>
      <c r="M5" s="213">
        <f t="shared" si="0"/>
        <v>25459.2</v>
      </c>
      <c r="N5" s="214"/>
      <c r="O5" s="214"/>
      <c r="P5" s="214"/>
      <c r="Q5" s="237" t="s">
        <v>156</v>
      </c>
    </row>
    <row r="6" spans="1:17" ht="12.75">
      <c r="A6" s="212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8"/>
    </row>
    <row r="7" spans="1:17" ht="25.5">
      <c r="A7" s="219" t="s">
        <v>13</v>
      </c>
      <c r="B7" s="208">
        <v>12</v>
      </c>
      <c r="C7" s="208">
        <v>12</v>
      </c>
      <c r="D7" s="208">
        <v>12</v>
      </c>
      <c r="E7" s="208">
        <v>12</v>
      </c>
      <c r="F7" s="208">
        <v>12</v>
      </c>
      <c r="G7" s="208">
        <f>SUM(F7*1.02)</f>
        <v>12.24</v>
      </c>
      <c r="H7" s="208">
        <f aca="true" t="shared" si="1" ref="H7:M7">SUM(G7*1.02)</f>
        <v>12.4848</v>
      </c>
      <c r="I7" s="208">
        <f t="shared" si="1"/>
        <v>12.734496</v>
      </c>
      <c r="J7" s="208">
        <f t="shared" si="1"/>
        <v>12.98918592</v>
      </c>
      <c r="K7" s="208">
        <f t="shared" si="1"/>
        <v>13.2489696384</v>
      </c>
      <c r="L7" s="208">
        <f t="shared" si="1"/>
        <v>13.513949031168</v>
      </c>
      <c r="M7" s="208">
        <f t="shared" si="1"/>
        <v>13.78422801179136</v>
      </c>
      <c r="N7" s="210"/>
      <c r="O7" s="220"/>
      <c r="P7" s="210" t="s">
        <v>81</v>
      </c>
      <c r="Q7" s="210"/>
    </row>
    <row r="8" spans="1:17" ht="12.75">
      <c r="A8" s="212" t="s">
        <v>12</v>
      </c>
      <c r="B8" s="213">
        <f aca="true" t="shared" si="2" ref="B8:M8">2080*B7</f>
        <v>24960</v>
      </c>
      <c r="C8" s="213">
        <f t="shared" si="2"/>
        <v>24960</v>
      </c>
      <c r="D8" s="213">
        <f t="shared" si="2"/>
        <v>24960</v>
      </c>
      <c r="E8" s="213">
        <f t="shared" si="2"/>
        <v>24960</v>
      </c>
      <c r="F8" s="213">
        <f t="shared" si="2"/>
        <v>24960</v>
      </c>
      <c r="G8" s="213">
        <f t="shared" si="2"/>
        <v>25459.2</v>
      </c>
      <c r="H8" s="221">
        <f t="shared" si="2"/>
        <v>25968.384</v>
      </c>
      <c r="I8" s="221">
        <f t="shared" si="2"/>
        <v>26487.75168</v>
      </c>
      <c r="J8" s="221">
        <f t="shared" si="2"/>
        <v>27017.5067136</v>
      </c>
      <c r="K8" s="221">
        <f t="shared" si="2"/>
        <v>27557.856847872</v>
      </c>
      <c r="L8" s="221">
        <f t="shared" si="2"/>
        <v>28109.01398482944</v>
      </c>
      <c r="M8" s="221">
        <f t="shared" si="2"/>
        <v>28671.194264526028</v>
      </c>
      <c r="N8" s="214"/>
      <c r="O8" s="214"/>
      <c r="P8" s="214"/>
      <c r="Q8" s="214"/>
    </row>
    <row r="9" spans="1:17" ht="12.75">
      <c r="A9" s="212"/>
      <c r="B9" s="215"/>
      <c r="C9" s="216"/>
      <c r="D9" s="216"/>
      <c r="E9" s="216"/>
      <c r="F9" s="216"/>
      <c r="G9" s="222"/>
      <c r="H9" s="222"/>
      <c r="I9" s="222"/>
      <c r="J9" s="222"/>
      <c r="K9" s="222"/>
      <c r="L9" s="222"/>
      <c r="M9" s="222"/>
      <c r="N9" s="217"/>
      <c r="O9" s="217"/>
      <c r="P9" s="217"/>
      <c r="Q9" s="217"/>
    </row>
    <row r="10" spans="1:17" ht="20.25" customHeight="1">
      <c r="A10" s="219" t="s">
        <v>14</v>
      </c>
      <c r="B10" s="221">
        <v>12.75</v>
      </c>
      <c r="C10" s="221">
        <f>SUM(B10*1.02)</f>
        <v>13.005</v>
      </c>
      <c r="D10" s="221">
        <f aca="true" t="shared" si="3" ref="D10:M10">SUM(C10*1.02)</f>
        <v>13.2651</v>
      </c>
      <c r="E10" s="221">
        <f t="shared" si="3"/>
        <v>13.530402</v>
      </c>
      <c r="F10" s="221">
        <f t="shared" si="3"/>
        <v>13.801010040000001</v>
      </c>
      <c r="G10" s="221">
        <f t="shared" si="3"/>
        <v>14.077030240800001</v>
      </c>
      <c r="H10" s="221">
        <f t="shared" si="3"/>
        <v>14.358570845616</v>
      </c>
      <c r="I10" s="221">
        <f t="shared" si="3"/>
        <v>14.645742262528321</v>
      </c>
      <c r="J10" s="221">
        <f t="shared" si="3"/>
        <v>14.938657107778887</v>
      </c>
      <c r="K10" s="221">
        <f t="shared" si="3"/>
        <v>15.237430249934466</v>
      </c>
      <c r="L10" s="221">
        <f t="shared" si="3"/>
        <v>15.542178854933155</v>
      </c>
      <c r="M10" s="221">
        <f t="shared" si="3"/>
        <v>15.85302243203182</v>
      </c>
      <c r="N10" s="210"/>
      <c r="O10" s="210"/>
      <c r="P10" s="238"/>
      <c r="Q10" s="239"/>
    </row>
    <row r="11" spans="1:17" ht="12.75">
      <c r="A11" s="212" t="s">
        <v>12</v>
      </c>
      <c r="B11" s="213">
        <f aca="true" t="shared" si="4" ref="B11:M11">2080*B10</f>
        <v>26520</v>
      </c>
      <c r="C11" s="213">
        <f t="shared" si="4"/>
        <v>27050.4</v>
      </c>
      <c r="D11" s="213">
        <f t="shared" si="4"/>
        <v>27591.408</v>
      </c>
      <c r="E11" s="213">
        <f t="shared" si="4"/>
        <v>28143.23616</v>
      </c>
      <c r="F11" s="213">
        <f t="shared" si="4"/>
        <v>28706.100883200004</v>
      </c>
      <c r="G11" s="213">
        <f t="shared" si="4"/>
        <v>29280.222900864002</v>
      </c>
      <c r="H11" s="213">
        <f t="shared" si="4"/>
        <v>29865.82735888128</v>
      </c>
      <c r="I11" s="213">
        <f t="shared" si="4"/>
        <v>30463.143906058907</v>
      </c>
      <c r="J11" s="213">
        <f t="shared" si="4"/>
        <v>31072.406784180086</v>
      </c>
      <c r="K11" s="213">
        <f t="shared" si="4"/>
        <v>31693.85491986369</v>
      </c>
      <c r="L11" s="213">
        <f t="shared" si="4"/>
        <v>32327.732018260962</v>
      </c>
      <c r="M11" s="213">
        <f t="shared" si="4"/>
        <v>32974.28665862618</v>
      </c>
      <c r="N11" s="214"/>
      <c r="O11" s="214"/>
      <c r="P11" s="240"/>
      <c r="Q11" s="241"/>
    </row>
    <row r="12" spans="1:17" ht="12.75">
      <c r="A12" s="212"/>
      <c r="B12" s="223"/>
      <c r="C12" s="224"/>
      <c r="D12" s="224"/>
      <c r="E12" s="224"/>
      <c r="F12" s="224"/>
      <c r="G12" s="225"/>
      <c r="H12" s="225"/>
      <c r="I12" s="225"/>
      <c r="J12" s="225"/>
      <c r="K12" s="225"/>
      <c r="L12" s="225"/>
      <c r="M12" s="225"/>
      <c r="N12" s="217"/>
      <c r="O12" s="217"/>
      <c r="P12" s="217"/>
      <c r="Q12" s="226"/>
    </row>
    <row r="13" spans="1:17" ht="25.5">
      <c r="A13" s="219" t="s">
        <v>15</v>
      </c>
      <c r="B13" s="213">
        <f>ROUND((1+$M$1)*('FY19'!B14),2)</f>
        <v>14.64</v>
      </c>
      <c r="C13" s="213">
        <f>ROUND((1+$M$1)*('FY19'!C14),2)</f>
        <v>14.99</v>
      </c>
      <c r="D13" s="213">
        <f>ROUND((1+$M$1)*('FY19'!D14),2)</f>
        <v>15.32</v>
      </c>
      <c r="E13" s="213">
        <f>ROUND((1+$M$1)*('FY19'!E14),2)</f>
        <v>15.65</v>
      </c>
      <c r="F13" s="213">
        <f>ROUND((1+$M$1)*('FY19'!F14),2)</f>
        <v>15.99</v>
      </c>
      <c r="G13" s="213">
        <f>ROUND((1+$M$1)*('FY19'!G14),2)</f>
        <v>16.39</v>
      </c>
      <c r="H13" s="213">
        <f>ROUND((1+$M$1)*('FY19'!H14),2)</f>
        <v>16.74</v>
      </c>
      <c r="I13" s="213">
        <f>ROUND((1+$M$1)*('FY19'!I14),2)</f>
        <v>17.13</v>
      </c>
      <c r="J13" s="213">
        <f>ROUND((1+$M$1)*('FY19'!J14),2)</f>
        <v>17.53</v>
      </c>
      <c r="K13" s="213">
        <f>ROUND((1+$M$1)*('FY19'!K14),2)</f>
        <v>17.89</v>
      </c>
      <c r="L13" s="213">
        <f>ROUND((1+$M$1)*('FY19'!L14),2)</f>
        <v>18.3</v>
      </c>
      <c r="M13" s="213">
        <f>ROUND((1+$M$1)*('FY19'!M14),2)</f>
        <v>18.7</v>
      </c>
      <c r="N13" s="238"/>
      <c r="O13" s="210"/>
      <c r="P13" s="210" t="s">
        <v>89</v>
      </c>
      <c r="Q13" s="210" t="s">
        <v>166</v>
      </c>
    </row>
    <row r="14" spans="1:17" ht="25.5">
      <c r="A14" s="212" t="s">
        <v>12</v>
      </c>
      <c r="B14" s="213">
        <f aca="true" t="shared" si="5" ref="B14:M14">2080*B13</f>
        <v>30451.2</v>
      </c>
      <c r="C14" s="227">
        <f t="shared" si="5"/>
        <v>31179.2</v>
      </c>
      <c r="D14" s="213">
        <f t="shared" si="5"/>
        <v>31865.600000000002</v>
      </c>
      <c r="E14" s="227">
        <f t="shared" si="5"/>
        <v>32552</v>
      </c>
      <c r="F14" s="213">
        <f t="shared" si="5"/>
        <v>33259.2</v>
      </c>
      <c r="G14" s="228">
        <f t="shared" si="5"/>
        <v>34091.200000000004</v>
      </c>
      <c r="H14" s="213">
        <f t="shared" si="5"/>
        <v>34819.2</v>
      </c>
      <c r="I14" s="228">
        <f t="shared" si="5"/>
        <v>35630.4</v>
      </c>
      <c r="J14" s="213">
        <f t="shared" si="5"/>
        <v>36462.4</v>
      </c>
      <c r="K14" s="228">
        <f t="shared" si="5"/>
        <v>37211.200000000004</v>
      </c>
      <c r="L14" s="213">
        <f t="shared" si="5"/>
        <v>38064</v>
      </c>
      <c r="M14" s="213">
        <f t="shared" si="5"/>
        <v>38896</v>
      </c>
      <c r="N14" s="240"/>
      <c r="O14" s="214"/>
      <c r="P14" s="214"/>
      <c r="Q14" s="214" t="s">
        <v>84</v>
      </c>
    </row>
    <row r="15" spans="1:17" ht="4.5" customHeight="1">
      <c r="A15" s="212"/>
      <c r="B15" s="223"/>
      <c r="C15" s="229"/>
      <c r="D15" s="229"/>
      <c r="E15" s="229"/>
      <c r="F15" s="229"/>
      <c r="G15" s="224"/>
      <c r="H15" s="224"/>
      <c r="I15" s="224"/>
      <c r="J15" s="224"/>
      <c r="K15" s="224"/>
      <c r="L15" s="224"/>
      <c r="M15" s="224"/>
      <c r="N15" s="217"/>
      <c r="O15" s="217"/>
      <c r="P15" s="217"/>
      <c r="Q15" s="218"/>
    </row>
    <row r="16" spans="1:17" ht="51">
      <c r="A16" s="219" t="s">
        <v>17</v>
      </c>
      <c r="B16" s="213">
        <f>ROUND((1+$M$1)*('FY19'!B17),2)</f>
        <v>17.59</v>
      </c>
      <c r="C16" s="213">
        <f>ROUND((1+$M$1)*('FY19'!C17),2)</f>
        <v>17.97</v>
      </c>
      <c r="D16" s="213">
        <f>ROUND((1+$M$1)*('FY19'!D17),2)</f>
        <v>18.37</v>
      </c>
      <c r="E16" s="213">
        <f>ROUND((1+$M$1)*('FY19'!E17),2)</f>
        <v>18.78</v>
      </c>
      <c r="F16" s="213">
        <f>ROUND((1+$M$1)*('FY19'!F17),2)</f>
        <v>19.2</v>
      </c>
      <c r="G16" s="213">
        <f>ROUND((1+$M$1)*('FY19'!G17),2)</f>
        <v>19.65</v>
      </c>
      <c r="H16" s="213">
        <f>ROUND((1+$M$1)*('FY19'!H17),2)</f>
        <v>20.09</v>
      </c>
      <c r="I16" s="213">
        <f>ROUND((1+$M$1)*('FY19'!I17),2)</f>
        <v>20.54</v>
      </c>
      <c r="J16" s="213">
        <f>ROUND((1+$M$1)*('FY19'!J17),2)</f>
        <v>21.01</v>
      </c>
      <c r="K16" s="213">
        <f>ROUND((1+$M$1)*('FY19'!K17),2)</f>
        <v>21.46</v>
      </c>
      <c r="L16" s="213">
        <f>ROUND((1+$M$1)*('FY19'!L17),2)</f>
        <v>21.96</v>
      </c>
      <c r="M16" s="213">
        <f>ROUND((1+$M$1)*('FY19'!M17),2)</f>
        <v>22.45</v>
      </c>
      <c r="N16" s="210" t="s">
        <v>191</v>
      </c>
      <c r="O16" s="210" t="s">
        <v>115</v>
      </c>
      <c r="P16" s="210" t="s">
        <v>183</v>
      </c>
      <c r="Q16" s="210" t="s">
        <v>169</v>
      </c>
    </row>
    <row r="17" spans="1:17" ht="25.5">
      <c r="A17" s="212" t="s">
        <v>12</v>
      </c>
      <c r="B17" s="213">
        <f aca="true" t="shared" si="6" ref="B17:M17">2080*B16</f>
        <v>36587.2</v>
      </c>
      <c r="C17" s="213">
        <f t="shared" si="6"/>
        <v>37377.6</v>
      </c>
      <c r="D17" s="213">
        <f t="shared" si="6"/>
        <v>38209.6</v>
      </c>
      <c r="E17" s="213">
        <f t="shared" si="6"/>
        <v>39062.4</v>
      </c>
      <c r="F17" s="213">
        <f t="shared" si="6"/>
        <v>39936</v>
      </c>
      <c r="G17" s="213">
        <f t="shared" si="6"/>
        <v>40872</v>
      </c>
      <c r="H17" s="213">
        <f t="shared" si="6"/>
        <v>41787.2</v>
      </c>
      <c r="I17" s="213">
        <f t="shared" si="6"/>
        <v>42723.2</v>
      </c>
      <c r="J17" s="213">
        <f t="shared" si="6"/>
        <v>43700.8</v>
      </c>
      <c r="K17" s="213">
        <f t="shared" si="6"/>
        <v>44636.8</v>
      </c>
      <c r="L17" s="213">
        <f t="shared" si="6"/>
        <v>45676.8</v>
      </c>
      <c r="M17" s="213">
        <f t="shared" si="6"/>
        <v>46696</v>
      </c>
      <c r="N17" s="230" t="s">
        <v>186</v>
      </c>
      <c r="O17" s="214"/>
      <c r="P17" s="214" t="s">
        <v>181</v>
      </c>
      <c r="Q17" s="214" t="s">
        <v>154</v>
      </c>
    </row>
    <row r="18" spans="1:17" ht="12.75">
      <c r="A18" s="212"/>
      <c r="B18" s="223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17"/>
      <c r="O18" s="217"/>
      <c r="P18" s="217"/>
      <c r="Q18" s="218"/>
    </row>
    <row r="19" spans="1:17" ht="38.25">
      <c r="A19" s="219" t="s">
        <v>22</v>
      </c>
      <c r="B19" s="213">
        <f>ROUND((1+$M$1)*('FY19'!B20),2)</f>
        <v>19.63</v>
      </c>
      <c r="C19" s="213">
        <f>ROUND((1+$M$1)*('FY19'!C20),2)</f>
        <v>20.07</v>
      </c>
      <c r="D19" s="213">
        <f>ROUND((1+$M$1)*('FY19'!D20),2)</f>
        <v>20.53</v>
      </c>
      <c r="E19" s="213">
        <f>ROUND((1+$M$1)*('FY19'!E20),2)</f>
        <v>21</v>
      </c>
      <c r="F19" s="213">
        <f>ROUND((1+$M$1)*('FY19'!F20),2)</f>
        <v>21.45</v>
      </c>
      <c r="G19" s="213">
        <f>ROUND((1+$M$1)*('FY19'!G20),2)</f>
        <v>21.94</v>
      </c>
      <c r="H19" s="213">
        <f>ROUND((1+$M$1)*('FY19'!H20),2)</f>
        <v>22.44</v>
      </c>
      <c r="I19" s="213">
        <f>ROUND((1+$M$1)*('FY19'!I20),2)</f>
        <v>22.94</v>
      </c>
      <c r="J19" s="213">
        <f>ROUND((1+$M$1)*('FY19'!J20),2)</f>
        <v>23.45</v>
      </c>
      <c r="K19" s="213">
        <f>ROUND((1+$M$1)*('FY19'!K20),2)</f>
        <v>23.99</v>
      </c>
      <c r="L19" s="213">
        <f>ROUND((1+$M$1)*('FY19'!L20),2)</f>
        <v>24.53</v>
      </c>
      <c r="M19" s="213">
        <f>ROUND((1+$M$1)*('FY19'!M20),2)</f>
        <v>25.09</v>
      </c>
      <c r="N19" s="210" t="s">
        <v>139</v>
      </c>
      <c r="O19" s="231" t="s">
        <v>175</v>
      </c>
      <c r="P19" s="210" t="s">
        <v>187</v>
      </c>
      <c r="Q19" s="210" t="s">
        <v>171</v>
      </c>
    </row>
    <row r="20" spans="1:17" ht="25.5">
      <c r="A20" s="212" t="s">
        <v>12</v>
      </c>
      <c r="B20" s="213">
        <f aca="true" t="shared" si="7" ref="B20:M20">2080*B19</f>
        <v>40830.4</v>
      </c>
      <c r="C20" s="213">
        <f t="shared" si="7"/>
        <v>41745.6</v>
      </c>
      <c r="D20" s="213">
        <f t="shared" si="7"/>
        <v>42702.4</v>
      </c>
      <c r="E20" s="213">
        <f t="shared" si="7"/>
        <v>43680</v>
      </c>
      <c r="F20" s="213">
        <f t="shared" si="7"/>
        <v>44616</v>
      </c>
      <c r="G20" s="213">
        <f t="shared" si="7"/>
        <v>45635.200000000004</v>
      </c>
      <c r="H20" s="213">
        <f t="shared" si="7"/>
        <v>46675.200000000004</v>
      </c>
      <c r="I20" s="213">
        <f t="shared" si="7"/>
        <v>47715.200000000004</v>
      </c>
      <c r="J20" s="213">
        <f t="shared" si="7"/>
        <v>48776</v>
      </c>
      <c r="K20" s="213">
        <f t="shared" si="7"/>
        <v>49899.2</v>
      </c>
      <c r="L20" s="213">
        <f t="shared" si="7"/>
        <v>51022.4</v>
      </c>
      <c r="M20" s="213">
        <f t="shared" si="7"/>
        <v>52187.2</v>
      </c>
      <c r="N20" s="214" t="s">
        <v>185</v>
      </c>
      <c r="O20" s="214"/>
      <c r="P20" s="214" t="s">
        <v>184</v>
      </c>
      <c r="Q20" s="214" t="s">
        <v>161</v>
      </c>
    </row>
    <row r="21" spans="2:17" ht="12.75">
      <c r="B21" s="232"/>
      <c r="C21" s="224"/>
      <c r="D21" s="224"/>
      <c r="E21" s="224"/>
      <c r="F21" s="224"/>
      <c r="G21" s="225"/>
      <c r="H21" s="225"/>
      <c r="I21" s="225"/>
      <c r="J21" s="225"/>
      <c r="K21" s="225"/>
      <c r="L21" s="225"/>
      <c r="M21" s="225"/>
      <c r="N21" s="217"/>
      <c r="O21" s="217"/>
      <c r="P21" s="217"/>
      <c r="Q21" s="218"/>
    </row>
    <row r="22" spans="1:17" ht="51">
      <c r="A22" s="219" t="s">
        <v>27</v>
      </c>
      <c r="B22" s="213">
        <f>ROUND((1+$M$1)*('FY19'!B23),2)</f>
        <v>21.98</v>
      </c>
      <c r="C22" s="213">
        <f>ROUND((1+$M$1)*('FY19'!C23),2)</f>
        <v>22.46</v>
      </c>
      <c r="D22" s="213">
        <f>ROUND((1+$M$1)*('FY19'!D23),2)</f>
        <v>22.98</v>
      </c>
      <c r="E22" s="213">
        <f>ROUND((1+$M$1)*('FY19'!E23),2)</f>
        <v>23.49</v>
      </c>
      <c r="F22" s="213">
        <f>ROUND((1+$M$1)*('FY19'!F23),2)</f>
        <v>24.04</v>
      </c>
      <c r="G22" s="213">
        <f>ROUND((1+$M$1)*('FY19'!G23),2)</f>
        <v>24.57</v>
      </c>
      <c r="H22" s="213">
        <f>ROUND((1+$M$1)*('FY19'!H23),2)</f>
        <v>25.12</v>
      </c>
      <c r="I22" s="213">
        <f>ROUND((1+$M$1)*('FY19'!I23),2)</f>
        <v>25.69</v>
      </c>
      <c r="J22" s="213">
        <f>ROUND((1+$M$1)*('FY19'!J23),2)</f>
        <v>26.26</v>
      </c>
      <c r="K22" s="213">
        <f>ROUND((1+$M$1)*('FY19'!K23),2)</f>
        <v>26.84</v>
      </c>
      <c r="L22" s="213">
        <f>ROUND((1+$M$1)*('FY19'!L23),2)</f>
        <v>27.46</v>
      </c>
      <c r="M22" s="213">
        <f>ROUND((1+$M$1)*('FY19'!M23),2)</f>
        <v>28.07</v>
      </c>
      <c r="N22" s="210" t="s">
        <v>141</v>
      </c>
      <c r="O22" s="281" t="s">
        <v>172</v>
      </c>
      <c r="P22" s="210" t="s">
        <v>173</v>
      </c>
      <c r="Q22" s="210" t="s">
        <v>28</v>
      </c>
    </row>
    <row r="23" spans="1:17" ht="12.75">
      <c r="A23" s="212" t="s">
        <v>12</v>
      </c>
      <c r="B23" s="213">
        <f aca="true" t="shared" si="8" ref="B23:M23">2080*B22</f>
        <v>45718.4</v>
      </c>
      <c r="C23" s="213">
        <f t="shared" si="8"/>
        <v>46716.8</v>
      </c>
      <c r="D23" s="213">
        <f t="shared" si="8"/>
        <v>47798.4</v>
      </c>
      <c r="E23" s="213">
        <f t="shared" si="8"/>
        <v>48859.2</v>
      </c>
      <c r="F23" s="213">
        <f t="shared" si="8"/>
        <v>50003.2</v>
      </c>
      <c r="G23" s="213">
        <f t="shared" si="8"/>
        <v>51105.6</v>
      </c>
      <c r="H23" s="213">
        <f t="shared" si="8"/>
        <v>52249.6</v>
      </c>
      <c r="I23" s="213">
        <f t="shared" si="8"/>
        <v>53435.200000000004</v>
      </c>
      <c r="J23" s="213">
        <f t="shared" si="8"/>
        <v>54620.8</v>
      </c>
      <c r="K23" s="213">
        <f t="shared" si="8"/>
        <v>55827.2</v>
      </c>
      <c r="L23" s="213">
        <f t="shared" si="8"/>
        <v>57116.8</v>
      </c>
      <c r="M23" s="213">
        <f t="shared" si="8"/>
        <v>58385.6</v>
      </c>
      <c r="N23" s="214"/>
      <c r="O23" s="282"/>
      <c r="P23" s="214" t="s">
        <v>174</v>
      </c>
      <c r="Q23" s="214"/>
    </row>
    <row r="24" spans="1:17" ht="12.75">
      <c r="A24" s="212"/>
      <c r="B24" s="223"/>
      <c r="C24" s="224"/>
      <c r="D24" s="224"/>
      <c r="E24" s="224"/>
      <c r="F24" s="224"/>
      <c r="G24" s="225"/>
      <c r="H24" s="225"/>
      <c r="I24" s="225"/>
      <c r="J24" s="225"/>
      <c r="K24" s="225"/>
      <c r="L24" s="225"/>
      <c r="M24" s="225"/>
      <c r="N24" s="217"/>
      <c r="O24" s="217"/>
      <c r="P24" s="217"/>
      <c r="Q24" s="218"/>
    </row>
    <row r="25" spans="1:17" ht="12.75">
      <c r="A25" s="219" t="s">
        <v>29</v>
      </c>
      <c r="B25" s="213">
        <f>ROUND((1+$M$1)*('FY19'!B26),2)</f>
        <v>24.9</v>
      </c>
      <c r="C25" s="213">
        <f>ROUND((1+$M$1)*('FY19'!C26),2)</f>
        <v>25.46</v>
      </c>
      <c r="D25" s="213">
        <f>ROUND((1+$M$1)*('FY19'!D26),2)</f>
        <v>26.03</v>
      </c>
      <c r="E25" s="213">
        <f>ROUND((1+$M$1)*('FY19'!E26),2)</f>
        <v>26.62</v>
      </c>
      <c r="F25" s="213">
        <f>ROUND((1+$M$1)*('FY19'!F26),2)</f>
        <v>27.23</v>
      </c>
      <c r="G25" s="213">
        <f>ROUND((1+$M$1)*('FY19'!G26),2)</f>
        <v>27.85</v>
      </c>
      <c r="H25" s="213">
        <f>ROUND((1+$M$1)*('FY19'!H26),2)</f>
        <v>28.47</v>
      </c>
      <c r="I25" s="213">
        <f>ROUND((1+$M$1)*('FY19'!I26),2)</f>
        <v>29.11</v>
      </c>
      <c r="J25" s="213">
        <f>ROUND((1+$M$1)*('FY19'!J26),2)</f>
        <v>29.74</v>
      </c>
      <c r="K25" s="213">
        <f>ROUND((1+$M$1)*('FY19'!K26),2)</f>
        <v>30.42</v>
      </c>
      <c r="L25" s="213">
        <f>ROUND((1+$M$1)*('FY19'!L26),2)</f>
        <v>31.11</v>
      </c>
      <c r="M25" s="213">
        <f>ROUND((1+$M$1)*('FY19'!M26),2)</f>
        <v>31.8</v>
      </c>
      <c r="N25" s="210" t="s">
        <v>143</v>
      </c>
      <c r="O25" s="281" t="s">
        <v>167</v>
      </c>
      <c r="P25" s="210" t="s">
        <v>152</v>
      </c>
      <c r="Q25" s="210"/>
    </row>
    <row r="26" spans="1:17" ht="12.75">
      <c r="A26" s="212" t="s">
        <v>12</v>
      </c>
      <c r="B26" s="213">
        <f aca="true" t="shared" si="9" ref="B26:M26">2080*B25</f>
        <v>51792</v>
      </c>
      <c r="C26" s="213">
        <f t="shared" si="9"/>
        <v>52956.8</v>
      </c>
      <c r="D26" s="213">
        <f t="shared" si="9"/>
        <v>54142.4</v>
      </c>
      <c r="E26" s="213">
        <f t="shared" si="9"/>
        <v>55369.6</v>
      </c>
      <c r="F26" s="213">
        <f t="shared" si="9"/>
        <v>56638.4</v>
      </c>
      <c r="G26" s="213">
        <f t="shared" si="9"/>
        <v>57928</v>
      </c>
      <c r="H26" s="213">
        <f t="shared" si="9"/>
        <v>59217.6</v>
      </c>
      <c r="I26" s="213">
        <f t="shared" si="9"/>
        <v>60548.799999999996</v>
      </c>
      <c r="J26" s="213">
        <f t="shared" si="9"/>
        <v>61859.2</v>
      </c>
      <c r="K26" s="213">
        <f t="shared" si="9"/>
        <v>63273.600000000006</v>
      </c>
      <c r="L26" s="213">
        <f t="shared" si="9"/>
        <v>64708.799999999996</v>
      </c>
      <c r="M26" s="213">
        <f t="shared" si="9"/>
        <v>66144</v>
      </c>
      <c r="N26" s="214"/>
      <c r="O26" s="282"/>
      <c r="P26" s="214"/>
      <c r="Q26" s="214"/>
    </row>
    <row r="27" spans="1:17" ht="12.75">
      <c r="A27" s="212"/>
      <c r="B27" s="223"/>
      <c r="C27" s="224"/>
      <c r="D27" s="224"/>
      <c r="E27" s="224"/>
      <c r="F27" s="224"/>
      <c r="G27" s="225"/>
      <c r="H27" s="225"/>
      <c r="I27" s="225"/>
      <c r="J27" s="225"/>
      <c r="K27" s="225"/>
      <c r="L27" s="225"/>
      <c r="M27" s="225"/>
      <c r="N27" s="217"/>
      <c r="O27" s="217"/>
      <c r="P27" s="217"/>
      <c r="Q27" s="218"/>
    </row>
    <row r="28" spans="1:17" ht="25.5">
      <c r="A28" s="219" t="s">
        <v>33</v>
      </c>
      <c r="B28" s="213">
        <f>ROUND((1+$M$1)*('FY19'!B29),2)</f>
        <v>27.83</v>
      </c>
      <c r="C28" s="213">
        <f>ROUND((1+$M$1)*('FY19'!C29),2)</f>
        <v>28.46</v>
      </c>
      <c r="D28" s="213">
        <f>ROUND((1+$M$1)*('FY19'!D29),2)</f>
        <v>29.07</v>
      </c>
      <c r="E28" s="213">
        <f>ROUND((1+$M$1)*('FY19'!E29),2)</f>
        <v>29.73</v>
      </c>
      <c r="F28" s="213">
        <f>ROUND((1+$M$1)*('FY19'!F29),2)</f>
        <v>30.4</v>
      </c>
      <c r="G28" s="213">
        <f>ROUND((1+$M$1)*('FY19'!G29),2)</f>
        <v>31.1</v>
      </c>
      <c r="H28" s="213">
        <f>ROUND((1+$M$1)*('FY19'!H29),2)</f>
        <v>31.79</v>
      </c>
      <c r="I28" s="213">
        <f>ROUND((1+$M$1)*('FY19'!I29),2)</f>
        <v>32.52</v>
      </c>
      <c r="J28" s="213">
        <f>ROUND((1+$M$1)*('FY19'!J29),2)</f>
        <v>33.24</v>
      </c>
      <c r="K28" s="213">
        <f>ROUND((1+$M$1)*('FY19'!K29),2)</f>
        <v>33.99</v>
      </c>
      <c r="L28" s="213">
        <f>ROUND((1+$M$1)*('FY19'!L29),2)</f>
        <v>34.74</v>
      </c>
      <c r="M28" s="213">
        <f>ROUND((1+$M$1)*('FY19'!M29),2)</f>
        <v>35.54</v>
      </c>
      <c r="N28" s="211" t="s">
        <v>165</v>
      </c>
      <c r="O28" s="281" t="s">
        <v>91</v>
      </c>
      <c r="P28" s="210"/>
      <c r="Q28" s="210" t="s">
        <v>32</v>
      </c>
    </row>
    <row r="29" spans="1:17" ht="12.75">
      <c r="A29" s="212" t="s">
        <v>12</v>
      </c>
      <c r="B29" s="213">
        <f aca="true" t="shared" si="10" ref="B29:M29">2080*B28</f>
        <v>57886.399999999994</v>
      </c>
      <c r="C29" s="213">
        <f t="shared" si="10"/>
        <v>59196.8</v>
      </c>
      <c r="D29" s="213">
        <f t="shared" si="10"/>
        <v>60465.6</v>
      </c>
      <c r="E29" s="213">
        <f t="shared" si="10"/>
        <v>61838.4</v>
      </c>
      <c r="F29" s="213">
        <f t="shared" si="10"/>
        <v>63232</v>
      </c>
      <c r="G29" s="213">
        <f t="shared" si="10"/>
        <v>64688</v>
      </c>
      <c r="H29" s="213">
        <f t="shared" si="10"/>
        <v>66123.2</v>
      </c>
      <c r="I29" s="213">
        <f t="shared" si="10"/>
        <v>67641.6</v>
      </c>
      <c r="J29" s="213">
        <f t="shared" si="10"/>
        <v>69139.2</v>
      </c>
      <c r="K29" s="213">
        <f t="shared" si="10"/>
        <v>70699.2</v>
      </c>
      <c r="L29" s="213">
        <f t="shared" si="10"/>
        <v>72259.2</v>
      </c>
      <c r="M29" s="213">
        <f t="shared" si="10"/>
        <v>73923.2</v>
      </c>
      <c r="N29" s="214"/>
      <c r="O29" s="283"/>
      <c r="P29" s="214"/>
      <c r="Q29" s="214"/>
    </row>
    <row r="30" spans="1:17" ht="12.75" customHeight="1">
      <c r="A30" s="212"/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42"/>
      <c r="O30" s="242"/>
      <c r="P30" s="242"/>
      <c r="Q30" s="242"/>
    </row>
    <row r="31" spans="1:17" ht="25.5">
      <c r="A31" s="233" t="s">
        <v>146</v>
      </c>
      <c r="B31" s="213">
        <f>ROUND((1+$M$1)*('FY19'!B32),2)</f>
        <v>31.17</v>
      </c>
      <c r="C31" s="213">
        <f>ROUND((1+$M$1)*('FY19'!C32),2)</f>
        <v>31.87</v>
      </c>
      <c r="D31" s="213">
        <f>ROUND((1+$M$1)*('FY19'!D32),2)</f>
        <v>32.56</v>
      </c>
      <c r="E31" s="213">
        <f>ROUND((1+$M$1)*('FY19'!E32),2)</f>
        <v>33.3</v>
      </c>
      <c r="F31" s="213">
        <f>ROUND((1+$M$1)*('FY19'!F32),2)</f>
        <v>34.05</v>
      </c>
      <c r="G31" s="213">
        <f>ROUND((1+$M$1)*('FY19'!G32),2)</f>
        <v>34.84</v>
      </c>
      <c r="H31" s="213">
        <f>ROUND((1+$M$1)*('FY19'!H32),2)</f>
        <v>35.6</v>
      </c>
      <c r="I31" s="213">
        <f>ROUND((1+$M$1)*('FY19'!I32),2)</f>
        <v>36.42</v>
      </c>
      <c r="J31" s="213">
        <f>ROUND((1+$M$1)*('FY19'!J32),2)</f>
        <v>37.24</v>
      </c>
      <c r="K31" s="213">
        <f>ROUND((1+$M$1)*('FY19'!K32),2)</f>
        <v>38.07</v>
      </c>
      <c r="L31" s="213">
        <f>ROUND((1+$M$1)*('FY19'!L32),2)</f>
        <v>38.92</v>
      </c>
      <c r="M31" s="213">
        <f>ROUND((1+$M$1)*('FY19'!M32),2)</f>
        <v>39.84</v>
      </c>
      <c r="N31" s="211" t="s">
        <v>96</v>
      </c>
      <c r="O31" s="210"/>
      <c r="P31" s="210"/>
      <c r="Q31" s="210" t="s">
        <v>190</v>
      </c>
    </row>
    <row r="32" spans="1:17" ht="13.5" thickBot="1">
      <c r="A32" s="212" t="s">
        <v>12</v>
      </c>
      <c r="B32" s="234">
        <f aca="true" t="shared" si="11" ref="B32:M32">2080*B31</f>
        <v>64833.600000000006</v>
      </c>
      <c r="C32" s="234">
        <f t="shared" si="11"/>
        <v>66289.6</v>
      </c>
      <c r="D32" s="234">
        <f t="shared" si="11"/>
        <v>67724.8</v>
      </c>
      <c r="E32" s="234">
        <f t="shared" si="11"/>
        <v>69264</v>
      </c>
      <c r="F32" s="234">
        <f t="shared" si="11"/>
        <v>70824</v>
      </c>
      <c r="G32" s="234">
        <f t="shared" si="11"/>
        <v>72467.20000000001</v>
      </c>
      <c r="H32" s="234">
        <f t="shared" si="11"/>
        <v>74048</v>
      </c>
      <c r="I32" s="234">
        <f t="shared" si="11"/>
        <v>75753.6</v>
      </c>
      <c r="J32" s="234">
        <f t="shared" si="11"/>
        <v>77459.2</v>
      </c>
      <c r="K32" s="234">
        <f t="shared" si="11"/>
        <v>79185.6</v>
      </c>
      <c r="L32" s="234">
        <f t="shared" si="11"/>
        <v>80953.6</v>
      </c>
      <c r="M32" s="234">
        <f t="shared" si="11"/>
        <v>82867.20000000001</v>
      </c>
      <c r="N32" s="235"/>
      <c r="O32" s="235"/>
      <c r="P32" s="235"/>
      <c r="Q32" s="235"/>
    </row>
    <row r="33" ht="13.5" thickTop="1">
      <c r="B33" s="191" t="s">
        <v>178</v>
      </c>
    </row>
    <row r="34" spans="2:13" ht="12.75">
      <c r="B34" s="192" t="s">
        <v>189</v>
      </c>
      <c r="G34" s="156" t="s">
        <v>176</v>
      </c>
      <c r="H34" s="156"/>
      <c r="I34" s="156" t="s">
        <v>177</v>
      </c>
      <c r="J34" s="156"/>
      <c r="K34" s="156" t="s">
        <v>188</v>
      </c>
      <c r="L34" s="192"/>
      <c r="M34" s="156"/>
    </row>
    <row r="35" ht="12.75" customHeight="1">
      <c r="B35" s="156"/>
    </row>
    <row r="36" spans="1:15" ht="12.75">
      <c r="A36" s="156"/>
      <c r="I36" s="156"/>
      <c r="J36" s="156"/>
      <c r="K36" s="156"/>
      <c r="L36" s="156"/>
      <c r="M36" s="156"/>
      <c r="N36" s="156"/>
      <c r="O36" s="236"/>
    </row>
  </sheetData>
  <sheetProtection/>
  <mergeCells count="3">
    <mergeCell ref="O22:O23"/>
    <mergeCell ref="O25:O26"/>
    <mergeCell ref="O28:O29"/>
  </mergeCells>
  <printOptions gridLines="1" horizontalCentered="1"/>
  <pageMargins left="0.01" right="0.01" top="0.5" bottom="0.5" header="0.3" footer="0.3"/>
  <pageSetup horizontalDpi="600" verticalDpi="600" orientation="landscape" scale="83" r:id="rId1"/>
  <headerFooter>
    <oddHeader>&amp;CTown of Berlin Personnel Classification Spreadsheet FY20&amp;REffective 7/1/19 to 12/31/19</oddHeader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Q11" sqref="Q11"/>
    </sheetView>
  </sheetViews>
  <sheetFormatPr defaultColWidth="2.7109375" defaultRowHeight="12.75"/>
  <cols>
    <col min="1" max="1" width="5.140625" style="35" customWidth="1"/>
    <col min="2" max="2" width="8.57421875" style="35" customWidth="1"/>
    <col min="3" max="4" width="8.8515625" style="35" customWidth="1"/>
    <col min="5" max="5" width="8.57421875" style="35" customWidth="1"/>
    <col min="6" max="6" width="8.7109375" style="35" customWidth="1"/>
    <col min="7" max="9" width="8.8515625" style="35" customWidth="1"/>
    <col min="10" max="10" width="8.57421875" style="35" customWidth="1"/>
    <col min="11" max="11" width="8.8515625" style="35" customWidth="1"/>
    <col min="12" max="12" width="9.00390625" style="35" customWidth="1"/>
    <col min="13" max="13" width="8.7109375" style="35" customWidth="1"/>
    <col min="14" max="14" width="16.140625" style="35" customWidth="1"/>
    <col min="15" max="15" width="13.140625" style="35" customWidth="1"/>
    <col min="16" max="16" width="14.00390625" style="35" customWidth="1"/>
    <col min="17" max="17" width="14.28125" style="35" customWidth="1"/>
    <col min="18" max="16384" width="2.7109375" style="35" customWidth="1"/>
  </cols>
  <sheetData>
    <row r="1" spans="2:17" ht="12.75">
      <c r="B1" s="36"/>
      <c r="C1" s="36" t="s">
        <v>182</v>
      </c>
      <c r="D1" s="36"/>
      <c r="E1" s="36"/>
      <c r="F1" s="36" t="s">
        <v>37</v>
      </c>
      <c r="G1" s="36"/>
      <c r="H1" s="36"/>
      <c r="I1" s="36"/>
      <c r="J1" s="36"/>
      <c r="K1" s="193" t="s">
        <v>63</v>
      </c>
      <c r="L1" s="194" t="s">
        <v>62</v>
      </c>
      <c r="M1" s="195">
        <v>0.015</v>
      </c>
      <c r="N1" s="196" t="s">
        <v>61</v>
      </c>
      <c r="O1" s="37"/>
      <c r="P1" s="37"/>
      <c r="Q1" s="37"/>
    </row>
    <row r="2" spans="1:17" ht="15">
      <c r="A2" s="199"/>
      <c r="B2" s="200" t="s">
        <v>2</v>
      </c>
      <c r="C2" s="197">
        <v>43831</v>
      </c>
      <c r="D2" s="36">
        <v>12.75</v>
      </c>
      <c r="E2" s="197">
        <v>44197</v>
      </c>
      <c r="F2" s="198">
        <v>13.5</v>
      </c>
      <c r="G2" s="201"/>
      <c r="H2" s="201"/>
      <c r="I2" s="201"/>
      <c r="J2" s="201"/>
      <c r="K2" s="201"/>
      <c r="L2" s="201"/>
      <c r="M2" s="201" t="s">
        <v>5</v>
      </c>
      <c r="N2" s="202" t="s">
        <v>136</v>
      </c>
      <c r="O2" s="202" t="s">
        <v>7</v>
      </c>
      <c r="P2" s="202" t="s">
        <v>78</v>
      </c>
      <c r="Q2" s="202" t="s">
        <v>9</v>
      </c>
    </row>
    <row r="3" spans="1:17" ht="12.75">
      <c r="A3" s="203" t="s">
        <v>10</v>
      </c>
      <c r="B3" s="204">
        <v>1</v>
      </c>
      <c r="C3" s="204">
        <v>2</v>
      </c>
      <c r="D3" s="204">
        <v>3</v>
      </c>
      <c r="E3" s="204">
        <v>4</v>
      </c>
      <c r="F3" s="204">
        <v>5</v>
      </c>
      <c r="G3" s="204">
        <v>6</v>
      </c>
      <c r="H3" s="204">
        <v>7</v>
      </c>
      <c r="I3" s="204">
        <v>8</v>
      </c>
      <c r="J3" s="204">
        <v>9</v>
      </c>
      <c r="K3" s="204">
        <v>10</v>
      </c>
      <c r="L3" s="204">
        <v>11</v>
      </c>
      <c r="M3" s="204">
        <v>12</v>
      </c>
      <c r="N3" s="205"/>
      <c r="O3" s="205"/>
      <c r="P3" s="206"/>
      <c r="Q3" s="205"/>
    </row>
    <row r="4" spans="1:17" ht="25.5">
      <c r="A4" s="207" t="s">
        <v>11</v>
      </c>
      <c r="B4" s="213">
        <v>13.5</v>
      </c>
      <c r="C4" s="213">
        <v>13.5</v>
      </c>
      <c r="D4" s="213">
        <v>13.5</v>
      </c>
      <c r="E4" s="213">
        <v>13.5</v>
      </c>
      <c r="F4" s="213">
        <v>13.5</v>
      </c>
      <c r="G4" s="213">
        <v>13.5</v>
      </c>
      <c r="H4" s="213">
        <v>13.5</v>
      </c>
      <c r="I4" s="213">
        <v>13.5</v>
      </c>
      <c r="J4" s="213">
        <v>13.5</v>
      </c>
      <c r="K4" s="213">
        <v>13.5</v>
      </c>
      <c r="L4" s="213">
        <v>13.5</v>
      </c>
      <c r="M4" s="213">
        <v>13.5</v>
      </c>
      <c r="N4" s="210"/>
      <c r="O4" s="211"/>
      <c r="P4" s="211" t="s">
        <v>168</v>
      </c>
      <c r="Q4" s="211" t="s">
        <v>193</v>
      </c>
    </row>
    <row r="5" spans="1:17" ht="25.5">
      <c r="A5" s="212" t="s">
        <v>12</v>
      </c>
      <c r="B5" s="213">
        <f aca="true" t="shared" si="0" ref="B5:M5">2080*B4</f>
        <v>28080</v>
      </c>
      <c r="C5" s="213">
        <f t="shared" si="0"/>
        <v>28080</v>
      </c>
      <c r="D5" s="213">
        <f t="shared" si="0"/>
        <v>28080</v>
      </c>
      <c r="E5" s="213">
        <f t="shared" si="0"/>
        <v>28080</v>
      </c>
      <c r="F5" s="213">
        <f t="shared" si="0"/>
        <v>28080</v>
      </c>
      <c r="G5" s="213">
        <f t="shared" si="0"/>
        <v>28080</v>
      </c>
      <c r="H5" s="213">
        <f t="shared" si="0"/>
        <v>28080</v>
      </c>
      <c r="I5" s="213">
        <f t="shared" si="0"/>
        <v>28080</v>
      </c>
      <c r="J5" s="213">
        <f t="shared" si="0"/>
        <v>28080</v>
      </c>
      <c r="K5" s="213">
        <f t="shared" si="0"/>
        <v>28080</v>
      </c>
      <c r="L5" s="213">
        <f t="shared" si="0"/>
        <v>28080</v>
      </c>
      <c r="M5" s="213">
        <f t="shared" si="0"/>
        <v>28080</v>
      </c>
      <c r="N5" s="214"/>
      <c r="O5" s="214"/>
      <c r="P5" s="214"/>
      <c r="Q5" s="237" t="s">
        <v>194</v>
      </c>
    </row>
    <row r="6" spans="1:17" ht="12.75">
      <c r="A6" s="212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8"/>
    </row>
    <row r="7" spans="1:17" ht="25.5">
      <c r="A7" s="219" t="s">
        <v>13</v>
      </c>
      <c r="B7" s="213">
        <v>13.5</v>
      </c>
      <c r="C7" s="213">
        <v>13.5</v>
      </c>
      <c r="D7" s="213">
        <v>13.5</v>
      </c>
      <c r="E7" s="213">
        <v>13.5</v>
      </c>
      <c r="F7" s="213">
        <v>13.5</v>
      </c>
      <c r="G7" s="213">
        <v>13.5</v>
      </c>
      <c r="H7" s="213">
        <v>13.5</v>
      </c>
      <c r="I7" s="213">
        <v>13.74</v>
      </c>
      <c r="J7" s="213">
        <v>14.01</v>
      </c>
      <c r="K7" s="213">
        <v>14.3</v>
      </c>
      <c r="L7" s="213">
        <v>14.58</v>
      </c>
      <c r="M7" s="213">
        <v>14.87</v>
      </c>
      <c r="N7" s="210"/>
      <c r="O7" s="220"/>
      <c r="P7" s="210" t="s">
        <v>81</v>
      </c>
      <c r="Q7" s="210"/>
    </row>
    <row r="8" spans="1:17" ht="12.75">
      <c r="A8" s="212" t="s">
        <v>12</v>
      </c>
      <c r="B8" s="213">
        <f aca="true" t="shared" si="1" ref="B8:M8">2080*B7</f>
        <v>28080</v>
      </c>
      <c r="C8" s="213">
        <f t="shared" si="1"/>
        <v>28080</v>
      </c>
      <c r="D8" s="213">
        <f t="shared" si="1"/>
        <v>28080</v>
      </c>
      <c r="E8" s="213">
        <f t="shared" si="1"/>
        <v>28080</v>
      </c>
      <c r="F8" s="213">
        <f t="shared" si="1"/>
        <v>28080</v>
      </c>
      <c r="G8" s="213">
        <f t="shared" si="1"/>
        <v>28080</v>
      </c>
      <c r="H8" s="221">
        <f t="shared" si="1"/>
        <v>28080</v>
      </c>
      <c r="I8" s="221">
        <f t="shared" si="1"/>
        <v>28579.2</v>
      </c>
      <c r="J8" s="221">
        <f t="shared" si="1"/>
        <v>29140.8</v>
      </c>
      <c r="K8" s="221">
        <f t="shared" si="1"/>
        <v>29744</v>
      </c>
      <c r="L8" s="221">
        <f t="shared" si="1"/>
        <v>30326.4</v>
      </c>
      <c r="M8" s="221">
        <f t="shared" si="1"/>
        <v>30929.6</v>
      </c>
      <c r="N8" s="214"/>
      <c r="O8" s="214"/>
      <c r="P8" s="214"/>
      <c r="Q8" s="214"/>
    </row>
    <row r="9" spans="1:17" ht="12.75">
      <c r="A9" s="212"/>
      <c r="B9" s="215"/>
      <c r="C9" s="216"/>
      <c r="D9" s="216"/>
      <c r="E9" s="216"/>
      <c r="F9" s="216"/>
      <c r="G9" s="222"/>
      <c r="H9" s="222"/>
      <c r="I9" s="222"/>
      <c r="J9" s="222"/>
      <c r="K9" s="222"/>
      <c r="L9" s="222"/>
      <c r="M9" s="222"/>
      <c r="N9" s="217"/>
      <c r="O9" s="217"/>
      <c r="P9" s="217"/>
      <c r="Q9" s="217"/>
    </row>
    <row r="10" spans="1:17" ht="20.25" customHeight="1">
      <c r="A10" s="219" t="s">
        <v>14</v>
      </c>
      <c r="B10" s="213">
        <v>13.5</v>
      </c>
      <c r="C10" s="213">
        <v>13.5</v>
      </c>
      <c r="D10" s="213">
        <v>13.5</v>
      </c>
      <c r="E10" s="213">
        <f>ROUND((1+$M$1)*('FY20'!E10),2)</f>
        <v>13.73</v>
      </c>
      <c r="F10" s="213">
        <f>ROUND((1+$M$1)*('FY20'!F10),2)</f>
        <v>14.01</v>
      </c>
      <c r="G10" s="213">
        <f>ROUND((1+$M$1)*('FY20'!G10),2)</f>
        <v>14.29</v>
      </c>
      <c r="H10" s="213">
        <f>ROUND((1+$M$1)*('FY20'!H10),2)</f>
        <v>14.57</v>
      </c>
      <c r="I10" s="213">
        <f>ROUND((1+$M$1)*('FY20'!I10),2)</f>
        <v>14.87</v>
      </c>
      <c r="J10" s="213">
        <f>ROUND((1+$M$1)*('FY20'!J10),2)</f>
        <v>15.16</v>
      </c>
      <c r="K10" s="213">
        <f>ROUND((1+$M$1)*('FY20'!K10),2)</f>
        <v>15.47</v>
      </c>
      <c r="L10" s="213">
        <f>ROUND((1+$M$1)*('FY20'!L10),2)</f>
        <v>15.78</v>
      </c>
      <c r="M10" s="213">
        <f>ROUND((1+$M$1)*('FY20'!M10),2)</f>
        <v>16.09</v>
      </c>
      <c r="N10" s="210"/>
      <c r="O10" s="210"/>
      <c r="P10" s="238"/>
      <c r="Q10" s="243" t="s">
        <v>196</v>
      </c>
    </row>
    <row r="11" spans="1:17" ht="12.75">
      <c r="A11" s="212" t="s">
        <v>12</v>
      </c>
      <c r="B11" s="213">
        <f aca="true" t="shared" si="2" ref="B11:M11">2080*B10</f>
        <v>28080</v>
      </c>
      <c r="C11" s="213">
        <f t="shared" si="2"/>
        <v>28080</v>
      </c>
      <c r="D11" s="213">
        <f t="shared" si="2"/>
        <v>28080</v>
      </c>
      <c r="E11" s="213">
        <f t="shared" si="2"/>
        <v>28558.4</v>
      </c>
      <c r="F11" s="213">
        <f t="shared" si="2"/>
        <v>29140.8</v>
      </c>
      <c r="G11" s="213">
        <f t="shared" si="2"/>
        <v>29723.199999999997</v>
      </c>
      <c r="H11" s="213">
        <f t="shared" si="2"/>
        <v>30305.600000000002</v>
      </c>
      <c r="I11" s="213">
        <f t="shared" si="2"/>
        <v>30929.6</v>
      </c>
      <c r="J11" s="213">
        <f t="shared" si="2"/>
        <v>31532.8</v>
      </c>
      <c r="K11" s="213">
        <f t="shared" si="2"/>
        <v>32177.600000000002</v>
      </c>
      <c r="L11" s="213">
        <f t="shared" si="2"/>
        <v>32822.4</v>
      </c>
      <c r="M11" s="213">
        <f t="shared" si="2"/>
        <v>33467.2</v>
      </c>
      <c r="N11" s="214"/>
      <c r="O11" s="214"/>
      <c r="P11" s="240"/>
      <c r="Q11" s="241"/>
    </row>
    <row r="12" spans="1:17" ht="12.75">
      <c r="A12" s="212"/>
      <c r="B12" s="223"/>
      <c r="C12" s="224"/>
      <c r="D12" s="224"/>
      <c r="E12" s="224"/>
      <c r="F12" s="224"/>
      <c r="G12" s="225"/>
      <c r="H12" s="225"/>
      <c r="I12" s="225"/>
      <c r="J12" s="225"/>
      <c r="K12" s="225"/>
      <c r="L12" s="225"/>
      <c r="M12" s="225"/>
      <c r="N12" s="217"/>
      <c r="O12" s="217"/>
      <c r="P12" s="217"/>
      <c r="Q12" s="226"/>
    </row>
    <row r="13" spans="1:17" ht="25.5">
      <c r="A13" s="219" t="s">
        <v>15</v>
      </c>
      <c r="B13" s="213">
        <f>ROUND((1+$M$1)*('FY20'!B13),2)</f>
        <v>14.86</v>
      </c>
      <c r="C13" s="213">
        <f>ROUND((1+$M$1)*('FY20'!C13),2)</f>
        <v>15.21</v>
      </c>
      <c r="D13" s="213">
        <f>ROUND((1+$M$1)*('FY20'!D13),2)</f>
        <v>15.55</v>
      </c>
      <c r="E13" s="213">
        <f>ROUND((1+$M$1)*('FY20'!E13),2)</f>
        <v>15.88</v>
      </c>
      <c r="F13" s="213">
        <f>ROUND((1+$M$1)*('FY20'!F13),2)</f>
        <v>16.23</v>
      </c>
      <c r="G13" s="213">
        <f>ROUND((1+$M$1)*('FY20'!G13),2)</f>
        <v>16.64</v>
      </c>
      <c r="H13" s="213">
        <f>ROUND((1+$M$1)*('FY20'!H13),2)</f>
        <v>16.99</v>
      </c>
      <c r="I13" s="213">
        <f>ROUND((1+$M$1)*('FY20'!I13),2)</f>
        <v>17.39</v>
      </c>
      <c r="J13" s="213">
        <f>ROUND((1+$M$1)*('FY20'!J13),2)</f>
        <v>17.79</v>
      </c>
      <c r="K13" s="213">
        <f>ROUND((1+$M$1)*('FY20'!K13),2)</f>
        <v>18.16</v>
      </c>
      <c r="L13" s="213">
        <f>ROUND((1+$M$1)*('FY20'!L13),2)</f>
        <v>18.57</v>
      </c>
      <c r="M13" s="213">
        <f>ROUND((1+$M$1)*('FY20'!M13),2)</f>
        <v>18.98</v>
      </c>
      <c r="N13" s="238"/>
      <c r="O13" s="210"/>
      <c r="P13" s="210" t="s">
        <v>89</v>
      </c>
      <c r="Q13" s="210" t="s">
        <v>192</v>
      </c>
    </row>
    <row r="14" spans="1:17" ht="25.5">
      <c r="A14" s="212" t="s">
        <v>12</v>
      </c>
      <c r="B14" s="213">
        <f aca="true" t="shared" si="3" ref="B14:M14">2080*B13</f>
        <v>30908.8</v>
      </c>
      <c r="C14" s="227">
        <f t="shared" si="3"/>
        <v>31636.800000000003</v>
      </c>
      <c r="D14" s="213">
        <f t="shared" si="3"/>
        <v>32344</v>
      </c>
      <c r="E14" s="227">
        <f t="shared" si="3"/>
        <v>33030.4</v>
      </c>
      <c r="F14" s="213">
        <f t="shared" si="3"/>
        <v>33758.4</v>
      </c>
      <c r="G14" s="228">
        <f t="shared" si="3"/>
        <v>34611.200000000004</v>
      </c>
      <c r="H14" s="213">
        <f t="shared" si="3"/>
        <v>35339.2</v>
      </c>
      <c r="I14" s="228">
        <f t="shared" si="3"/>
        <v>36171.200000000004</v>
      </c>
      <c r="J14" s="213">
        <f t="shared" si="3"/>
        <v>37003.2</v>
      </c>
      <c r="K14" s="228">
        <f t="shared" si="3"/>
        <v>37772.8</v>
      </c>
      <c r="L14" s="213">
        <f t="shared" si="3"/>
        <v>38625.6</v>
      </c>
      <c r="M14" s="213">
        <f t="shared" si="3"/>
        <v>39478.4</v>
      </c>
      <c r="N14" s="240"/>
      <c r="O14" s="214"/>
      <c r="P14" s="214"/>
      <c r="Q14" s="214" t="s">
        <v>84</v>
      </c>
    </row>
    <row r="15" spans="1:17" ht="14.25" customHeight="1">
      <c r="A15" s="212"/>
      <c r="B15" s="223"/>
      <c r="C15" s="229"/>
      <c r="D15" s="229"/>
      <c r="E15" s="229"/>
      <c r="F15" s="229"/>
      <c r="G15" s="224"/>
      <c r="H15" s="224"/>
      <c r="I15" s="224"/>
      <c r="J15" s="224"/>
      <c r="K15" s="224"/>
      <c r="L15" s="224"/>
      <c r="M15" s="224"/>
      <c r="N15" s="217"/>
      <c r="O15" s="217"/>
      <c r="P15" s="217"/>
      <c r="Q15" s="218"/>
    </row>
    <row r="16" spans="1:17" ht="51">
      <c r="A16" s="219" t="s">
        <v>17</v>
      </c>
      <c r="B16" s="213">
        <f>ROUND((1+$M$1)*('FY20'!B16),2)</f>
        <v>17.85</v>
      </c>
      <c r="C16" s="213">
        <f>ROUND((1+$M$1)*('FY20'!C16),2)</f>
        <v>18.24</v>
      </c>
      <c r="D16" s="213">
        <f>ROUND((1+$M$1)*('FY20'!D16),2)</f>
        <v>18.65</v>
      </c>
      <c r="E16" s="213">
        <f>ROUND((1+$M$1)*('FY20'!E16),2)</f>
        <v>19.06</v>
      </c>
      <c r="F16" s="213">
        <f>ROUND((1+$M$1)*('FY20'!F16),2)</f>
        <v>19.49</v>
      </c>
      <c r="G16" s="213">
        <f>ROUND((1+$M$1)*('FY20'!G16),2)</f>
        <v>19.94</v>
      </c>
      <c r="H16" s="213">
        <f>ROUND((1+$M$1)*('FY20'!H16),2)</f>
        <v>20.39</v>
      </c>
      <c r="I16" s="213">
        <f>ROUND((1+$M$1)*('FY20'!I16),2)</f>
        <v>20.85</v>
      </c>
      <c r="J16" s="213">
        <f>ROUND((1+$M$1)*('FY20'!J16),2)</f>
        <v>21.33</v>
      </c>
      <c r="K16" s="213">
        <f>ROUND((1+$M$1)*('FY20'!K16),2)</f>
        <v>21.78</v>
      </c>
      <c r="L16" s="213">
        <f>ROUND((1+$M$1)*('FY20'!L16),2)</f>
        <v>22.29</v>
      </c>
      <c r="M16" s="213">
        <f>ROUND((1+$M$1)*('FY20'!M16),2)</f>
        <v>22.79</v>
      </c>
      <c r="N16" s="210" t="s">
        <v>191</v>
      </c>
      <c r="O16" s="210" t="s">
        <v>115</v>
      </c>
      <c r="P16" s="210" t="s">
        <v>183</v>
      </c>
      <c r="Q16" s="210" t="s">
        <v>169</v>
      </c>
    </row>
    <row r="17" spans="1:17" ht="25.5">
      <c r="A17" s="212" t="s">
        <v>12</v>
      </c>
      <c r="B17" s="213">
        <f aca="true" t="shared" si="4" ref="B17:M17">2080*B16</f>
        <v>37128</v>
      </c>
      <c r="C17" s="213">
        <f t="shared" si="4"/>
        <v>37939.2</v>
      </c>
      <c r="D17" s="213">
        <f t="shared" si="4"/>
        <v>38792</v>
      </c>
      <c r="E17" s="213">
        <f t="shared" si="4"/>
        <v>39644.799999999996</v>
      </c>
      <c r="F17" s="213">
        <f t="shared" si="4"/>
        <v>40539.2</v>
      </c>
      <c r="G17" s="213">
        <f t="shared" si="4"/>
        <v>41475.200000000004</v>
      </c>
      <c r="H17" s="213">
        <f t="shared" si="4"/>
        <v>42411.200000000004</v>
      </c>
      <c r="I17" s="213">
        <f t="shared" si="4"/>
        <v>43368</v>
      </c>
      <c r="J17" s="213">
        <f t="shared" si="4"/>
        <v>44366.399999999994</v>
      </c>
      <c r="K17" s="213">
        <f t="shared" si="4"/>
        <v>45302.4</v>
      </c>
      <c r="L17" s="213">
        <f t="shared" si="4"/>
        <v>46363.2</v>
      </c>
      <c r="M17" s="213">
        <f t="shared" si="4"/>
        <v>47403.2</v>
      </c>
      <c r="N17" s="230" t="s">
        <v>186</v>
      </c>
      <c r="O17" s="214"/>
      <c r="P17" s="214" t="s">
        <v>181</v>
      </c>
      <c r="Q17" s="214" t="s">
        <v>154</v>
      </c>
    </row>
    <row r="18" spans="1:17" ht="12.75">
      <c r="A18" s="212"/>
      <c r="B18" s="223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17"/>
      <c r="O18" s="217"/>
      <c r="P18" s="217"/>
      <c r="Q18" s="218"/>
    </row>
    <row r="19" spans="1:17" ht="38.25">
      <c r="A19" s="219" t="s">
        <v>22</v>
      </c>
      <c r="B19" s="213">
        <f>ROUND((1+$M$1)*('FY20'!B19),2)</f>
        <v>19.92</v>
      </c>
      <c r="C19" s="213">
        <f>ROUND((1+$M$1)*('FY20'!C19),2)</f>
        <v>20.37</v>
      </c>
      <c r="D19" s="213">
        <f>ROUND((1+$M$1)*('FY20'!D19),2)</f>
        <v>20.84</v>
      </c>
      <c r="E19" s="213">
        <f>ROUND((1+$M$1)*('FY20'!E19),2)</f>
        <v>21.32</v>
      </c>
      <c r="F19" s="213">
        <f>ROUND((1+$M$1)*('FY20'!F19),2)</f>
        <v>21.77</v>
      </c>
      <c r="G19" s="213">
        <f>ROUND((1+$M$1)*('FY20'!G19),2)</f>
        <v>22.27</v>
      </c>
      <c r="H19" s="213">
        <f>ROUND((1+$M$1)*('FY20'!H19),2)</f>
        <v>22.78</v>
      </c>
      <c r="I19" s="213">
        <f>ROUND((1+$M$1)*('FY20'!I19),2)</f>
        <v>23.28</v>
      </c>
      <c r="J19" s="213">
        <f>ROUND((1+$M$1)*('FY20'!J19),2)</f>
        <v>23.8</v>
      </c>
      <c r="K19" s="213">
        <f>ROUND((1+$M$1)*('FY20'!K19),2)</f>
        <v>24.35</v>
      </c>
      <c r="L19" s="213">
        <f>ROUND((1+$M$1)*('FY20'!L19),2)</f>
        <v>24.9</v>
      </c>
      <c r="M19" s="213">
        <f>ROUND((1+$M$1)*('FY20'!M19),2)</f>
        <v>25.47</v>
      </c>
      <c r="N19" s="210" t="s">
        <v>139</v>
      </c>
      <c r="O19" s="231" t="s">
        <v>175</v>
      </c>
      <c r="P19" s="210" t="s">
        <v>187</v>
      </c>
      <c r="Q19" s="210" t="s">
        <v>171</v>
      </c>
    </row>
    <row r="20" spans="1:17" ht="25.5">
      <c r="A20" s="212" t="s">
        <v>12</v>
      </c>
      <c r="B20" s="213">
        <f aca="true" t="shared" si="5" ref="B20:M20">2080*B19</f>
        <v>41433.600000000006</v>
      </c>
      <c r="C20" s="213">
        <f t="shared" si="5"/>
        <v>42369.6</v>
      </c>
      <c r="D20" s="213">
        <f t="shared" si="5"/>
        <v>43347.2</v>
      </c>
      <c r="E20" s="213">
        <f t="shared" si="5"/>
        <v>44345.6</v>
      </c>
      <c r="F20" s="213">
        <f t="shared" si="5"/>
        <v>45281.6</v>
      </c>
      <c r="G20" s="213">
        <f t="shared" si="5"/>
        <v>46321.6</v>
      </c>
      <c r="H20" s="213">
        <f t="shared" si="5"/>
        <v>47382.4</v>
      </c>
      <c r="I20" s="213">
        <f t="shared" si="5"/>
        <v>48422.4</v>
      </c>
      <c r="J20" s="213">
        <f t="shared" si="5"/>
        <v>49504</v>
      </c>
      <c r="K20" s="213">
        <f t="shared" si="5"/>
        <v>50648</v>
      </c>
      <c r="L20" s="213">
        <f t="shared" si="5"/>
        <v>51792</v>
      </c>
      <c r="M20" s="213">
        <f t="shared" si="5"/>
        <v>52977.6</v>
      </c>
      <c r="N20" s="214" t="s">
        <v>185</v>
      </c>
      <c r="O20" s="214"/>
      <c r="P20" s="214" t="s">
        <v>184</v>
      </c>
      <c r="Q20" s="214" t="s">
        <v>161</v>
      </c>
    </row>
    <row r="21" spans="2:17" ht="12.75">
      <c r="B21" s="232"/>
      <c r="C21" s="224"/>
      <c r="D21" s="224"/>
      <c r="E21" s="224"/>
      <c r="F21" s="224"/>
      <c r="G21" s="225"/>
      <c r="H21" s="225"/>
      <c r="I21" s="225"/>
      <c r="J21" s="225"/>
      <c r="K21" s="225"/>
      <c r="L21" s="225"/>
      <c r="M21" s="225"/>
      <c r="N21" s="217"/>
      <c r="O21" s="217"/>
      <c r="P21" s="217"/>
      <c r="Q21" s="218"/>
    </row>
    <row r="22" spans="1:17" ht="51">
      <c r="A22" s="219" t="s">
        <v>27</v>
      </c>
      <c r="B22" s="213">
        <f>ROUND((1+$M$1)*('FY20'!B22),2)</f>
        <v>22.31</v>
      </c>
      <c r="C22" s="213">
        <f>ROUND((1+$M$1)*('FY20'!C22),2)</f>
        <v>22.8</v>
      </c>
      <c r="D22" s="213">
        <f>ROUND((1+$M$1)*('FY20'!D22),2)</f>
        <v>23.32</v>
      </c>
      <c r="E22" s="213">
        <f>ROUND((1+$M$1)*('FY20'!E22),2)</f>
        <v>23.84</v>
      </c>
      <c r="F22" s="213">
        <f>ROUND((1+$M$1)*('FY20'!F22),2)</f>
        <v>24.4</v>
      </c>
      <c r="G22" s="213">
        <f>ROUND((1+$M$1)*('FY20'!G22),2)</f>
        <v>24.94</v>
      </c>
      <c r="H22" s="213">
        <f>ROUND((1+$M$1)*('FY20'!H22),2)</f>
        <v>25.5</v>
      </c>
      <c r="I22" s="213">
        <f>ROUND((1+$M$1)*('FY20'!I22),2)</f>
        <v>26.08</v>
      </c>
      <c r="J22" s="213">
        <f>ROUND((1+$M$1)*('FY20'!J22),2)</f>
        <v>26.65</v>
      </c>
      <c r="K22" s="213">
        <f>ROUND((1+$M$1)*('FY20'!K22),2)</f>
        <v>27.24</v>
      </c>
      <c r="L22" s="213">
        <f>ROUND((1+$M$1)*('FY20'!L22),2)</f>
        <v>27.87</v>
      </c>
      <c r="M22" s="213">
        <f>ROUND((1+$M$1)*('FY20'!M22),2)</f>
        <v>28.49</v>
      </c>
      <c r="N22" s="210" t="s">
        <v>141</v>
      </c>
      <c r="O22" s="281" t="s">
        <v>172</v>
      </c>
      <c r="P22" s="210" t="s">
        <v>173</v>
      </c>
      <c r="Q22" s="210" t="s">
        <v>28</v>
      </c>
    </row>
    <row r="23" spans="1:17" ht="12.75">
      <c r="A23" s="212" t="s">
        <v>12</v>
      </c>
      <c r="B23" s="213">
        <f aca="true" t="shared" si="6" ref="B23:M23">2080*B22</f>
        <v>46404.799999999996</v>
      </c>
      <c r="C23" s="213">
        <f t="shared" si="6"/>
        <v>47424</v>
      </c>
      <c r="D23" s="213">
        <f t="shared" si="6"/>
        <v>48505.6</v>
      </c>
      <c r="E23" s="213">
        <f t="shared" si="6"/>
        <v>49587.2</v>
      </c>
      <c r="F23" s="213">
        <f t="shared" si="6"/>
        <v>50752</v>
      </c>
      <c r="G23" s="213">
        <f t="shared" si="6"/>
        <v>51875.200000000004</v>
      </c>
      <c r="H23" s="213">
        <f t="shared" si="6"/>
        <v>53040</v>
      </c>
      <c r="I23" s="213">
        <f t="shared" si="6"/>
        <v>54246.399999999994</v>
      </c>
      <c r="J23" s="213">
        <f t="shared" si="6"/>
        <v>55432</v>
      </c>
      <c r="K23" s="213">
        <f t="shared" si="6"/>
        <v>56659.2</v>
      </c>
      <c r="L23" s="213">
        <f t="shared" si="6"/>
        <v>57969.6</v>
      </c>
      <c r="M23" s="213">
        <f t="shared" si="6"/>
        <v>59259.2</v>
      </c>
      <c r="N23" s="214"/>
      <c r="O23" s="282"/>
      <c r="P23" s="214" t="s">
        <v>174</v>
      </c>
      <c r="Q23" s="214"/>
    </row>
    <row r="24" spans="1:17" ht="12.75">
      <c r="A24" s="212"/>
      <c r="B24" s="223"/>
      <c r="C24" s="224"/>
      <c r="D24" s="224"/>
      <c r="E24" s="224"/>
      <c r="F24" s="224"/>
      <c r="G24" s="225"/>
      <c r="H24" s="225"/>
      <c r="I24" s="225"/>
      <c r="J24" s="225"/>
      <c r="K24" s="225"/>
      <c r="L24" s="225"/>
      <c r="M24" s="225"/>
      <c r="N24" s="217"/>
      <c r="O24" s="217"/>
      <c r="P24" s="217"/>
      <c r="Q24" s="218"/>
    </row>
    <row r="25" spans="1:17" ht="12.75">
      <c r="A25" s="219" t="s">
        <v>29</v>
      </c>
      <c r="B25" s="213">
        <f>ROUND((1+$M$1)*('FY20'!B25),2)</f>
        <v>25.27</v>
      </c>
      <c r="C25" s="213">
        <f>ROUND((1+$M$1)*('FY20'!C25),2)</f>
        <v>25.84</v>
      </c>
      <c r="D25" s="213">
        <f>ROUND((1+$M$1)*('FY20'!D25),2)</f>
        <v>26.42</v>
      </c>
      <c r="E25" s="213">
        <f>ROUND((1+$M$1)*('FY20'!E25),2)</f>
        <v>27.02</v>
      </c>
      <c r="F25" s="213">
        <f>ROUND((1+$M$1)*('FY20'!F25),2)</f>
        <v>27.64</v>
      </c>
      <c r="G25" s="213">
        <f>ROUND((1+$M$1)*('FY20'!G25),2)</f>
        <v>28.27</v>
      </c>
      <c r="H25" s="213">
        <f>ROUND((1+$M$1)*('FY20'!H25),2)</f>
        <v>28.9</v>
      </c>
      <c r="I25" s="213">
        <f>ROUND((1+$M$1)*('FY20'!I25),2)</f>
        <v>29.55</v>
      </c>
      <c r="J25" s="213">
        <f>ROUND((1+$M$1)*('FY20'!J25),2)</f>
        <v>30.19</v>
      </c>
      <c r="K25" s="213">
        <f>ROUND((1+$M$1)*('FY20'!K25),2)</f>
        <v>30.88</v>
      </c>
      <c r="L25" s="213">
        <f>ROUND((1+$M$1)*('FY20'!L25),2)</f>
        <v>31.58</v>
      </c>
      <c r="M25" s="213">
        <f>ROUND((1+$M$1)*('FY20'!M25),2)</f>
        <v>32.28</v>
      </c>
      <c r="N25" s="210" t="s">
        <v>143</v>
      </c>
      <c r="O25" s="281" t="s">
        <v>167</v>
      </c>
      <c r="P25" s="210" t="s">
        <v>152</v>
      </c>
      <c r="Q25" s="210"/>
    </row>
    <row r="26" spans="1:17" ht="12.75">
      <c r="A26" s="212" t="s">
        <v>12</v>
      </c>
      <c r="B26" s="213">
        <f aca="true" t="shared" si="7" ref="B26:M26">2080*B25</f>
        <v>52561.6</v>
      </c>
      <c r="C26" s="213">
        <f t="shared" si="7"/>
        <v>53747.2</v>
      </c>
      <c r="D26" s="213">
        <f t="shared" si="7"/>
        <v>54953.600000000006</v>
      </c>
      <c r="E26" s="213">
        <f t="shared" si="7"/>
        <v>56201.6</v>
      </c>
      <c r="F26" s="213">
        <f t="shared" si="7"/>
        <v>57491.200000000004</v>
      </c>
      <c r="G26" s="213">
        <f t="shared" si="7"/>
        <v>58801.6</v>
      </c>
      <c r="H26" s="213">
        <f t="shared" si="7"/>
        <v>60112</v>
      </c>
      <c r="I26" s="213">
        <f t="shared" si="7"/>
        <v>61464</v>
      </c>
      <c r="J26" s="213">
        <f t="shared" si="7"/>
        <v>62795.200000000004</v>
      </c>
      <c r="K26" s="213">
        <f t="shared" si="7"/>
        <v>64230.4</v>
      </c>
      <c r="L26" s="213">
        <f t="shared" si="7"/>
        <v>65686.4</v>
      </c>
      <c r="M26" s="213">
        <f t="shared" si="7"/>
        <v>67142.40000000001</v>
      </c>
      <c r="N26" s="214"/>
      <c r="O26" s="282"/>
      <c r="P26" s="214"/>
      <c r="Q26" s="214"/>
    </row>
    <row r="27" spans="1:17" ht="12.75">
      <c r="A27" s="212"/>
      <c r="B27" s="223"/>
      <c r="C27" s="224"/>
      <c r="D27" s="224"/>
      <c r="E27" s="224"/>
      <c r="F27" s="224"/>
      <c r="G27" s="225"/>
      <c r="H27" s="225"/>
      <c r="I27" s="225"/>
      <c r="J27" s="225"/>
      <c r="K27" s="225"/>
      <c r="L27" s="225"/>
      <c r="M27" s="225"/>
      <c r="N27" s="217"/>
      <c r="O27" s="217"/>
      <c r="P27" s="217"/>
      <c r="Q27" s="218"/>
    </row>
    <row r="28" spans="1:17" ht="25.5">
      <c r="A28" s="219" t="s">
        <v>33</v>
      </c>
      <c r="B28" s="213">
        <f>ROUND((1+$M$1)*('FY20'!B28),2)</f>
        <v>28.25</v>
      </c>
      <c r="C28" s="213">
        <f>ROUND((1+$M$1)*('FY20'!C28),2)</f>
        <v>28.89</v>
      </c>
      <c r="D28" s="213">
        <f>ROUND((1+$M$1)*('FY20'!D28),2)</f>
        <v>29.51</v>
      </c>
      <c r="E28" s="213">
        <f>ROUND((1+$M$1)*('FY20'!E28),2)</f>
        <v>30.18</v>
      </c>
      <c r="F28" s="213">
        <f>ROUND((1+$M$1)*('FY20'!F28),2)</f>
        <v>30.86</v>
      </c>
      <c r="G28" s="213">
        <f>ROUND((1+$M$1)*('FY20'!G28),2)</f>
        <v>31.57</v>
      </c>
      <c r="H28" s="213">
        <f>ROUND((1+$M$1)*('FY20'!H28),2)</f>
        <v>32.27</v>
      </c>
      <c r="I28" s="213">
        <f>ROUND((1+$M$1)*('FY20'!I28),2)</f>
        <v>33.01</v>
      </c>
      <c r="J28" s="213">
        <f>ROUND((1+$M$1)*('FY20'!J28),2)</f>
        <v>33.74</v>
      </c>
      <c r="K28" s="213">
        <f>ROUND((1+$M$1)*('FY20'!K28),2)</f>
        <v>34.5</v>
      </c>
      <c r="L28" s="213">
        <f>ROUND((1+$M$1)*('FY20'!L28),2)</f>
        <v>35.26</v>
      </c>
      <c r="M28" s="213">
        <f>ROUND((1+$M$1)*('FY20'!M28),2)</f>
        <v>36.07</v>
      </c>
      <c r="N28" s="211" t="s">
        <v>165</v>
      </c>
      <c r="O28" s="281" t="s">
        <v>91</v>
      </c>
      <c r="P28" s="210"/>
      <c r="Q28" s="210" t="s">
        <v>32</v>
      </c>
    </row>
    <row r="29" spans="1:17" ht="12.75">
      <c r="A29" s="212" t="s">
        <v>12</v>
      </c>
      <c r="B29" s="213">
        <f aca="true" t="shared" si="8" ref="B29:M29">2080*B28</f>
        <v>58760</v>
      </c>
      <c r="C29" s="213">
        <f t="shared" si="8"/>
        <v>60091.200000000004</v>
      </c>
      <c r="D29" s="213">
        <f t="shared" si="8"/>
        <v>61380.8</v>
      </c>
      <c r="E29" s="213">
        <f t="shared" si="8"/>
        <v>62774.4</v>
      </c>
      <c r="F29" s="213">
        <f t="shared" si="8"/>
        <v>64188.799999999996</v>
      </c>
      <c r="G29" s="213">
        <f t="shared" si="8"/>
        <v>65665.6</v>
      </c>
      <c r="H29" s="213">
        <f t="shared" si="8"/>
        <v>67121.6</v>
      </c>
      <c r="I29" s="213">
        <f t="shared" si="8"/>
        <v>68660.8</v>
      </c>
      <c r="J29" s="213">
        <f t="shared" si="8"/>
        <v>70179.2</v>
      </c>
      <c r="K29" s="213">
        <f t="shared" si="8"/>
        <v>71760</v>
      </c>
      <c r="L29" s="213">
        <f t="shared" si="8"/>
        <v>73340.8</v>
      </c>
      <c r="M29" s="213">
        <f t="shared" si="8"/>
        <v>75025.6</v>
      </c>
      <c r="N29" s="214"/>
      <c r="O29" s="283"/>
      <c r="P29" s="214"/>
      <c r="Q29" s="214"/>
    </row>
    <row r="30" spans="1:17" ht="12.75" customHeight="1">
      <c r="A30" s="212"/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42"/>
      <c r="O30" s="242"/>
      <c r="P30" s="242"/>
      <c r="Q30" s="242"/>
    </row>
    <row r="31" spans="1:17" ht="25.5">
      <c r="A31" s="233" t="s">
        <v>146</v>
      </c>
      <c r="B31" s="213">
        <f>ROUND((1+$M$1)*('FY20'!B31),2)</f>
        <v>31.64</v>
      </c>
      <c r="C31" s="213">
        <f>ROUND((1+$M$1)*('FY20'!C31),2)</f>
        <v>32.35</v>
      </c>
      <c r="D31" s="213">
        <f>ROUND((1+$M$1)*('FY20'!D31),2)</f>
        <v>33.05</v>
      </c>
      <c r="E31" s="213">
        <f>ROUND((1+$M$1)*('FY20'!E31),2)</f>
        <v>33.8</v>
      </c>
      <c r="F31" s="213">
        <f>ROUND((1+$M$1)*('FY20'!F31),2)</f>
        <v>34.56</v>
      </c>
      <c r="G31" s="213">
        <f>ROUND((1+$M$1)*('FY20'!G31),2)</f>
        <v>35.36</v>
      </c>
      <c r="H31" s="213">
        <f>ROUND((1+$M$1)*('FY20'!H31),2)</f>
        <v>36.13</v>
      </c>
      <c r="I31" s="213">
        <f>ROUND((1+$M$1)*('FY20'!I31),2)</f>
        <v>36.97</v>
      </c>
      <c r="J31" s="213">
        <f>ROUND((1+$M$1)*('FY20'!J31),2)</f>
        <v>37.8</v>
      </c>
      <c r="K31" s="213">
        <f>ROUND((1+$M$1)*('FY20'!K31),2)</f>
        <v>38.64</v>
      </c>
      <c r="L31" s="213">
        <f>ROUND((1+$M$1)*('FY20'!L31),2)</f>
        <v>39.5</v>
      </c>
      <c r="M31" s="213">
        <f>ROUND((1+$M$1)*('FY20'!M31),2)</f>
        <v>40.44</v>
      </c>
      <c r="N31" s="211" t="s">
        <v>96</v>
      </c>
      <c r="O31" s="210"/>
      <c r="P31" s="210"/>
      <c r="Q31" s="210" t="s">
        <v>190</v>
      </c>
    </row>
    <row r="32" spans="1:17" ht="13.5" thickBot="1">
      <c r="A32" s="212" t="s">
        <v>12</v>
      </c>
      <c r="B32" s="234">
        <f aca="true" t="shared" si="9" ref="B32:M32">2080*B31</f>
        <v>65811.2</v>
      </c>
      <c r="C32" s="234">
        <f t="shared" si="9"/>
        <v>67288</v>
      </c>
      <c r="D32" s="234">
        <f t="shared" si="9"/>
        <v>68744</v>
      </c>
      <c r="E32" s="234">
        <f t="shared" si="9"/>
        <v>70304</v>
      </c>
      <c r="F32" s="234">
        <f t="shared" si="9"/>
        <v>71884.8</v>
      </c>
      <c r="G32" s="234">
        <f t="shared" si="9"/>
        <v>73548.8</v>
      </c>
      <c r="H32" s="234">
        <f t="shared" si="9"/>
        <v>75150.40000000001</v>
      </c>
      <c r="I32" s="234">
        <f t="shared" si="9"/>
        <v>76897.59999999999</v>
      </c>
      <c r="J32" s="234">
        <f t="shared" si="9"/>
        <v>78624</v>
      </c>
      <c r="K32" s="234">
        <f t="shared" si="9"/>
        <v>80371.2</v>
      </c>
      <c r="L32" s="234">
        <f t="shared" si="9"/>
        <v>82160</v>
      </c>
      <c r="M32" s="234">
        <f t="shared" si="9"/>
        <v>84115.2</v>
      </c>
      <c r="N32" s="235"/>
      <c r="O32" s="235"/>
      <c r="P32" s="235"/>
      <c r="Q32" s="235"/>
    </row>
    <row r="33" ht="13.5" thickTop="1">
      <c r="B33" s="191" t="s">
        <v>178</v>
      </c>
    </row>
    <row r="34" spans="2:13" ht="12.75">
      <c r="B34" s="192" t="s">
        <v>195</v>
      </c>
      <c r="G34" s="156" t="s">
        <v>176</v>
      </c>
      <c r="H34" s="156"/>
      <c r="I34" s="156" t="s">
        <v>177</v>
      </c>
      <c r="J34" s="156"/>
      <c r="K34" s="156" t="s">
        <v>188</v>
      </c>
      <c r="L34" s="192"/>
      <c r="M34" s="156"/>
    </row>
    <row r="35" ht="12.75" customHeight="1">
      <c r="B35" s="156"/>
    </row>
    <row r="36" spans="1:15" ht="12.75">
      <c r="A36" s="156"/>
      <c r="I36" s="156"/>
      <c r="J36" s="156"/>
      <c r="K36" s="156"/>
      <c r="L36" s="156"/>
      <c r="M36" s="156"/>
      <c r="N36" s="156"/>
      <c r="O36" s="236"/>
    </row>
  </sheetData>
  <sheetProtection/>
  <mergeCells count="3">
    <mergeCell ref="O22:O23"/>
    <mergeCell ref="O25:O26"/>
    <mergeCell ref="O28:O29"/>
  </mergeCells>
  <printOptions gridLines="1" horizontalCentered="1"/>
  <pageMargins left="0.01" right="0.01" top="0.5" bottom="0.5" header="0.3" footer="0.3"/>
  <pageSetup fitToHeight="0" fitToWidth="1" horizontalDpi="600" verticalDpi="600" orientation="landscape" scale="82" r:id="rId1"/>
  <headerFooter>
    <oddHeader>&amp;CTown of Berlin Personnel Classification Spreadsheet FY21&amp;REffective 1/1/21 to 6/30/21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A19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12" width="7.710937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53</v>
      </c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1.04*('[1]FY06'!B7)</f>
        <v>0</v>
      </c>
      <c r="C7" s="19">
        <f>1.04*('[1]FY06'!C7)</f>
        <v>0</v>
      </c>
      <c r="D7" s="19">
        <f>1.04*('[1]FY06'!D7)</f>
        <v>0</v>
      </c>
      <c r="E7" s="19">
        <f>1.04*('[1]FY06'!E7)</f>
        <v>0</v>
      </c>
      <c r="F7" s="19">
        <f>1.04*('[1]FY06'!F7)</f>
        <v>0</v>
      </c>
      <c r="G7" s="19">
        <f>1.04*('[1]FY06'!G7)</f>
        <v>0</v>
      </c>
      <c r="H7" s="19">
        <f>1.04*('[1]FY06'!H7)</f>
        <v>0</v>
      </c>
      <c r="I7" s="19">
        <f>1.04*('[1]FY06'!I7)</f>
        <v>0</v>
      </c>
      <c r="J7" s="19">
        <f>1.04*('[1]FY06'!J7)</f>
        <v>0</v>
      </c>
      <c r="K7" s="19">
        <f>1.04*('[1]FY06'!K7)</f>
        <v>0</v>
      </c>
      <c r="L7" s="19">
        <f>1.04*('[1]FY06'!L7)</f>
        <v>0</v>
      </c>
      <c r="M7" s="19">
        <f>1.04*('[1]FY06'!M7)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24">
        <f aca="true" t="shared" si="0" ref="B8:M8">2080*B7</f>
        <v>0</v>
      </c>
      <c r="C8" s="24">
        <f t="shared" si="0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1.04*('[1]FY06'!B9)</f>
        <v>0</v>
      </c>
      <c r="C9" s="19">
        <f>1.04*('[1]FY06'!C9)</f>
        <v>0</v>
      </c>
      <c r="D9" s="19">
        <f>1.04*('[1]FY06'!D9)</f>
        <v>0</v>
      </c>
      <c r="E9" s="19">
        <f>1.04*('[1]FY06'!E9)</f>
        <v>0</v>
      </c>
      <c r="F9" s="19">
        <f>1.04*('[1]FY06'!F9)</f>
        <v>0</v>
      </c>
      <c r="G9" s="19">
        <f>1.04*('[1]FY06'!G9)</f>
        <v>0</v>
      </c>
      <c r="H9" s="19">
        <f>1.04*('[1]FY06'!H9)</f>
        <v>0</v>
      </c>
      <c r="I9" s="19">
        <f>1.04*('[1]FY06'!I9)</f>
        <v>0</v>
      </c>
      <c r="J9" s="19">
        <f>1.04*('[1]FY06'!J9)</f>
        <v>0</v>
      </c>
      <c r="K9" s="19">
        <f>1.04*('[1]FY06'!K9)</f>
        <v>0</v>
      </c>
      <c r="L9" s="19">
        <f>1.04*('[1]FY06'!L9)</f>
        <v>0</v>
      </c>
      <c r="M9" s="19">
        <f>1.04*('[1]FY06'!M9)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24">
        <f aca="true" t="shared" si="1" ref="B10:M10">2080*B9</f>
        <v>0</v>
      </c>
      <c r="C10" s="24">
        <f t="shared" si="1"/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1.04*('[1]FY06'!B11)</f>
        <v>0</v>
      </c>
      <c r="C11" s="19">
        <f>1.04*('[1]FY06'!C11)</f>
        <v>0</v>
      </c>
      <c r="D11" s="19">
        <f>1.04*('[1]FY06'!D11)</f>
        <v>0</v>
      </c>
      <c r="E11" s="19">
        <f>1.04*('[1]FY06'!E11)</f>
        <v>0</v>
      </c>
      <c r="F11" s="19">
        <f>1.04*('[1]FY06'!F11)</f>
        <v>0</v>
      </c>
      <c r="G11" s="19">
        <f>1.04*('[1]FY06'!G11)</f>
        <v>0</v>
      </c>
      <c r="H11" s="19">
        <f>1.04*('[1]FY06'!H11)</f>
        <v>0</v>
      </c>
      <c r="I11" s="19">
        <f>1.04*('[1]FY06'!I11)</f>
        <v>0</v>
      </c>
      <c r="J11" s="19">
        <f>1.04*('[1]FY06'!J11)</f>
        <v>0</v>
      </c>
      <c r="K11" s="19">
        <f>1.04*('[1]FY06'!K11)</f>
        <v>0</v>
      </c>
      <c r="L11" s="19">
        <f>1.04*('[1]FY06'!L11)</f>
        <v>0</v>
      </c>
      <c r="M11" s="19">
        <f>1.04*('[1]FY06'!M11)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24">
        <f aca="true" t="shared" si="2" ref="B12:M12">2080*B11</f>
        <v>0</v>
      </c>
      <c r="C12" s="24">
        <f t="shared" si="2"/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1.04*('[1]FY06'!B13)</f>
        <v>0</v>
      </c>
      <c r="C13" s="19">
        <f>1.04*('[1]FY06'!C13)</f>
        <v>0</v>
      </c>
      <c r="D13" s="19">
        <f>1.04*('[1]FY06'!D13)</f>
        <v>0</v>
      </c>
      <c r="E13" s="19">
        <f>1.04*('[1]FY06'!E13)</f>
        <v>0</v>
      </c>
      <c r="F13" s="19">
        <f>1.04*('[1]FY06'!F13)</f>
        <v>0</v>
      </c>
      <c r="G13" s="19">
        <f>1.04*('[1]FY06'!G13)</f>
        <v>0</v>
      </c>
      <c r="H13" s="19">
        <f>1.04*('[1]FY06'!H13)</f>
        <v>0</v>
      </c>
      <c r="I13" s="19">
        <f>1.04*('[1]FY06'!I13)</f>
        <v>0</v>
      </c>
      <c r="J13" s="19">
        <f>1.04*('[1]FY06'!J13)</f>
        <v>0</v>
      </c>
      <c r="K13" s="19">
        <f>1.04*('[1]FY06'!K13)</f>
        <v>0</v>
      </c>
      <c r="L13" s="19">
        <f>1.04*('[1]FY06'!L13)</f>
        <v>0</v>
      </c>
      <c r="M13" s="19">
        <f>1.04*('[1]FY06'!M13)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24">
        <f aca="true" t="shared" si="3" ref="B14:M14">2080*B13</f>
        <v>0</v>
      </c>
      <c r="C14" s="24">
        <f t="shared" si="3"/>
        <v>0</v>
      </c>
      <c r="D14" s="24">
        <f t="shared" si="3"/>
        <v>0</v>
      </c>
      <c r="E14" s="24">
        <f t="shared" si="3"/>
        <v>0</v>
      </c>
      <c r="F14" s="24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1.04*('[1]FY06'!B15)</f>
        <v>0</v>
      </c>
      <c r="C15" s="19">
        <f>1.04*('[1]FY06'!C15)</f>
        <v>0</v>
      </c>
      <c r="D15" s="19">
        <f>1.04*('[1]FY06'!D15)</f>
        <v>0</v>
      </c>
      <c r="E15" s="19">
        <f>1.04*('[1]FY06'!E15)</f>
        <v>0</v>
      </c>
      <c r="F15" s="19">
        <f>1.04*('[1]FY06'!F15)</f>
        <v>0</v>
      </c>
      <c r="G15" s="19">
        <f>1.04*('[1]FY06'!G15)</f>
        <v>0</v>
      </c>
      <c r="H15" s="19">
        <f>1.04*('[1]FY06'!H15)</f>
        <v>0</v>
      </c>
      <c r="I15" s="19">
        <f>1.04*('[1]FY06'!I15)</f>
        <v>0</v>
      </c>
      <c r="J15" s="19">
        <f>1.04*('[1]FY06'!J15)</f>
        <v>0</v>
      </c>
      <c r="K15" s="19">
        <f>1.04*('[1]FY06'!K15)</f>
        <v>0</v>
      </c>
      <c r="L15" s="19">
        <f>1.04*('[1]FY06'!L15)</f>
        <v>0</v>
      </c>
      <c r="M15" s="19">
        <f>1.04*('[1]FY06'!M15)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27">
        <f aca="true" t="shared" si="4" ref="B16:M16">2080*B15</f>
        <v>0</v>
      </c>
      <c r="C16" s="27">
        <f t="shared" si="4"/>
        <v>0</v>
      </c>
      <c r="D16" s="27">
        <f t="shared" si="4"/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1.04*('[1]FY06'!B17)</f>
        <v>0</v>
      </c>
      <c r="C17" s="19">
        <f>1.04*('[1]FY06'!C17)</f>
        <v>0</v>
      </c>
      <c r="D17" s="19">
        <f>1.04*('[1]FY06'!D17)</f>
        <v>0</v>
      </c>
      <c r="E17" s="19">
        <f>1.04*('[1]FY06'!E17)</f>
        <v>0</v>
      </c>
      <c r="F17" s="19">
        <f>1.04*('[1]FY06'!F17)</f>
        <v>0</v>
      </c>
      <c r="G17" s="19">
        <f>1.04*('[1]FY06'!G17)</f>
        <v>0</v>
      </c>
      <c r="H17" s="19">
        <f>1.04*('[1]FY06'!H17)</f>
        <v>0</v>
      </c>
      <c r="I17" s="19">
        <f>1.04*('[1]FY06'!I17)</f>
        <v>0</v>
      </c>
      <c r="J17" s="19">
        <f>1.04*('[1]FY06'!J17)</f>
        <v>0</v>
      </c>
      <c r="K17" s="19">
        <f>1.04*('[1]FY06'!K17)</f>
        <v>0</v>
      </c>
      <c r="L17" s="19">
        <f>1.04*('[1]FY06'!L17)</f>
        <v>0</v>
      </c>
      <c r="M17" s="19">
        <f>1.04*('[1]FY06'!M17)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24">
        <f aca="true" t="shared" si="5" ref="B18:M18">2080*B17</f>
        <v>0</v>
      </c>
      <c r="C18" s="24">
        <f t="shared" si="5"/>
        <v>0</v>
      </c>
      <c r="D18" s="24">
        <f t="shared" si="5"/>
        <v>0</v>
      </c>
      <c r="E18" s="24">
        <f t="shared" si="5"/>
        <v>0</v>
      </c>
      <c r="F18" s="24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1.04*('[1]FY06'!B19)</f>
        <v>0</v>
      </c>
      <c r="C19" s="19">
        <f>1.04*('[1]FY06'!C19)</f>
        <v>0</v>
      </c>
      <c r="D19" s="19">
        <f>1.04*('[1]FY06'!D19)</f>
        <v>0</v>
      </c>
      <c r="E19" s="19">
        <f>1.04*('[1]FY06'!E19)</f>
        <v>0</v>
      </c>
      <c r="F19" s="19">
        <f>1.04*('[1]FY06'!F19)</f>
        <v>0</v>
      </c>
      <c r="G19" s="19">
        <f>1.04*('[1]FY06'!G19)</f>
        <v>0</v>
      </c>
      <c r="H19" s="19">
        <f>1.04*('[1]FY06'!H19)</f>
        <v>0</v>
      </c>
      <c r="I19" s="19">
        <f>1.04*('[1]FY06'!I19)</f>
        <v>0</v>
      </c>
      <c r="J19" s="19">
        <f>1.04*('[1]FY06'!J19)</f>
        <v>0</v>
      </c>
      <c r="K19" s="19">
        <f>1.04*('[1]FY06'!K19)</f>
        <v>0</v>
      </c>
      <c r="L19" s="19">
        <f>1.04*('[1]FY06'!L19)</f>
        <v>0</v>
      </c>
      <c r="M19" s="19">
        <f>1.04*('[1]FY06'!M19)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24">
        <f aca="true" t="shared" si="6" ref="B20:M20">2080*B19</f>
        <v>0</v>
      </c>
      <c r="C20" s="24">
        <f t="shared" si="6"/>
        <v>0</v>
      </c>
      <c r="D20" s="24">
        <f t="shared" si="6"/>
        <v>0</v>
      </c>
      <c r="E20" s="24">
        <f t="shared" si="6"/>
        <v>0</v>
      </c>
      <c r="F20" s="24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1.04*('[1]FY06'!B21)</f>
        <v>0</v>
      </c>
      <c r="C21" s="19">
        <f>1.04*('[1]FY06'!C21)</f>
        <v>0</v>
      </c>
      <c r="D21" s="19">
        <f>1.04*('[1]FY06'!D21)</f>
        <v>0</v>
      </c>
      <c r="E21" s="19">
        <f>1.04*('[1]FY06'!E21)</f>
        <v>0</v>
      </c>
      <c r="F21" s="19">
        <f>1.04*('[1]FY06'!F21)</f>
        <v>0</v>
      </c>
      <c r="G21" s="19">
        <f>1.04*('[1]FY06'!G21)</f>
        <v>0</v>
      </c>
      <c r="H21" s="19">
        <f>1.04*('[1]FY06'!H21)</f>
        <v>0</v>
      </c>
      <c r="I21" s="19">
        <f>1.04*('[1]FY06'!I21)</f>
        <v>0</v>
      </c>
      <c r="J21" s="19">
        <f>1.04*('[1]FY06'!J21)</f>
        <v>0</v>
      </c>
      <c r="K21" s="19">
        <f>1.04*('[1]FY06'!K21)</f>
        <v>0</v>
      </c>
      <c r="L21" s="19">
        <f>1.04*('[1]FY06'!L21)</f>
        <v>0</v>
      </c>
      <c r="M21" s="19">
        <f>1.04*('[1]FY06'!M21)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24">
        <f aca="true" t="shared" si="7" ref="B22:M22">2080*B21</f>
        <v>0</v>
      </c>
      <c r="C22" s="24">
        <f t="shared" si="7"/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1.04*('[1]FY06'!B23)</f>
        <v>0</v>
      </c>
      <c r="C23" s="19">
        <f>1.04*('[1]FY06'!C23)</f>
        <v>0</v>
      </c>
      <c r="D23" s="19">
        <f>1.04*('[1]FY06'!D23)</f>
        <v>0</v>
      </c>
      <c r="E23" s="19">
        <f>1.04*('[1]FY06'!E23)</f>
        <v>0</v>
      </c>
      <c r="F23" s="19">
        <f>1.04*('[1]FY06'!F23)</f>
        <v>0</v>
      </c>
      <c r="G23" s="19">
        <f>1.04*('[1]FY06'!G23)</f>
        <v>0</v>
      </c>
      <c r="H23" s="19">
        <f>1.04*('[1]FY06'!H23)</f>
        <v>0</v>
      </c>
      <c r="I23" s="19">
        <f>1.04*('[1]FY06'!I23)</f>
        <v>0</v>
      </c>
      <c r="J23" s="19">
        <f>1.04*('[1]FY06'!J23)</f>
        <v>0</v>
      </c>
      <c r="K23" s="19">
        <f>1.04*('[1]FY06'!K23)</f>
        <v>0</v>
      </c>
      <c r="L23" s="19">
        <f>1.04*('[1]FY06'!L23)</f>
        <v>0</v>
      </c>
      <c r="M23" s="19">
        <f>1.04*('[1]FY06'!M23)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24">
        <f aca="true" t="shared" si="8" ref="B24:M24">2080*B23</f>
        <v>0</v>
      </c>
      <c r="C24" s="24">
        <f t="shared" si="8"/>
        <v>0</v>
      </c>
      <c r="D24" s="24">
        <f t="shared" si="8"/>
        <v>0</v>
      </c>
      <c r="E24" s="24">
        <f t="shared" si="8"/>
        <v>0</v>
      </c>
      <c r="F24" s="24">
        <f t="shared" si="8"/>
        <v>0</v>
      </c>
      <c r="G24" s="27">
        <f t="shared" si="8"/>
        <v>0</v>
      </c>
      <c r="H24" s="27">
        <f t="shared" si="8"/>
        <v>0</v>
      </c>
      <c r="I24" s="27">
        <f t="shared" si="8"/>
        <v>0</v>
      </c>
      <c r="J24" s="27">
        <f t="shared" si="8"/>
        <v>0</v>
      </c>
      <c r="K24" s="27">
        <f t="shared" si="8"/>
        <v>0</v>
      </c>
      <c r="L24" s="27">
        <f t="shared" si="8"/>
        <v>0</v>
      </c>
      <c r="M24" s="2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54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8" t="s">
        <v>37</v>
      </c>
      <c r="B37" s="8" t="s">
        <v>38</v>
      </c>
      <c r="C37" s="8"/>
      <c r="D37" s="8"/>
      <c r="E37" s="34">
        <f>1.04*('[1]FY06'!E37)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8"/>
      <c r="B38" s="8" t="s">
        <v>39</v>
      </c>
      <c r="C38" s="8"/>
      <c r="D38" s="8"/>
      <c r="E38" s="34">
        <f>1.04*('[1]FY06'!E38)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8"/>
      <c r="B39" s="8" t="s">
        <v>40</v>
      </c>
      <c r="C39" s="8"/>
      <c r="D39" s="8"/>
      <c r="E39" s="34">
        <f>1.04*('[1]FY06'!E39)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8"/>
      <c r="B40" s="8"/>
      <c r="C40" s="8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8" t="s">
        <v>41</v>
      </c>
      <c r="B41" s="8"/>
      <c r="C41" s="8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8"/>
      <c r="B42" s="8" t="s">
        <v>42</v>
      </c>
      <c r="C42" s="8"/>
      <c r="D42" s="8"/>
      <c r="E42" s="34">
        <v>37516.44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2:20" s="35" customFormat="1" ht="12" customHeight="1">
      <c r="B43" s="36" t="s">
        <v>43</v>
      </c>
      <c r="C43" s="36"/>
      <c r="D43" s="36"/>
      <c r="E43" s="34">
        <v>48000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2:39" ht="12.75">
      <c r="B44" s="36" t="s">
        <v>45</v>
      </c>
      <c r="E44" s="34">
        <f>1.04*('[1]FY06'!E45)</f>
        <v>0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2.75">
      <c r="B45" s="36" t="s">
        <v>46</v>
      </c>
      <c r="E45" s="34">
        <f>1.04*('[1]FY06'!E46)</f>
        <v>0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2:39" ht="12.75">
      <c r="B46" s="36" t="s">
        <v>47</v>
      </c>
      <c r="E46" s="34">
        <f>8000*1.04</f>
        <v>8320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5:39" ht="12.75">
      <c r="E47" s="34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35" t="s">
        <v>48</v>
      </c>
      <c r="E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2.75">
      <c r="B49" s="36" t="s">
        <v>49</v>
      </c>
      <c r="E49" s="34">
        <f>18478.71*1.04</f>
        <v>19217.8584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2:39" ht="12.75">
      <c r="B50" s="36" t="s">
        <v>50</v>
      </c>
      <c r="E50" s="34">
        <f>1.04*('[1]FY06'!E51)</f>
        <v>0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39" ht="12.75">
      <c r="B51" s="36" t="s">
        <v>51</v>
      </c>
      <c r="E51" s="34">
        <f>1.04*('[1]FY06'!E52)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orientation="landscape" scale="70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D1">
      <selection activeCell="M11" sqref="M11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12" width="7.710937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57</v>
      </c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1.033*('FY07'!B7)</f>
        <v>0</v>
      </c>
      <c r="C7" s="19">
        <f>1.033*('FY07'!C7)</f>
        <v>0</v>
      </c>
      <c r="D7" s="19">
        <f>1.033*('FY07'!D7)</f>
        <v>0</v>
      </c>
      <c r="E7" s="19">
        <f>1.033*('FY07'!E7)</f>
        <v>0</v>
      </c>
      <c r="F7" s="19">
        <f>1.033*('FY07'!F7)</f>
        <v>0</v>
      </c>
      <c r="G7" s="19">
        <f>1.033*('FY07'!G7)</f>
        <v>0</v>
      </c>
      <c r="H7" s="19">
        <f>1.033*('FY07'!H7)</f>
        <v>0</v>
      </c>
      <c r="I7" s="19">
        <f>1.033*('FY07'!I7)</f>
        <v>0</v>
      </c>
      <c r="J7" s="19">
        <f>1.033*('FY07'!J7)</f>
        <v>0</v>
      </c>
      <c r="K7" s="19">
        <f>1.033*('FY07'!K7)</f>
        <v>0</v>
      </c>
      <c r="L7" s="19">
        <f>1.033*('FY07'!L7)</f>
        <v>0</v>
      </c>
      <c r="M7" s="19">
        <f>1.033*('FY07'!M7)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24">
        <f aca="true" t="shared" si="0" ref="B8:M8">2080*B7</f>
        <v>0</v>
      </c>
      <c r="C8" s="24">
        <f t="shared" si="0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1.033*('FY07'!B9)</f>
        <v>0</v>
      </c>
      <c r="C9" s="19">
        <f>1.033*('FY07'!C9)</f>
        <v>0</v>
      </c>
      <c r="D9" s="19">
        <f>1.033*('FY07'!D9)</f>
        <v>0</v>
      </c>
      <c r="E9" s="19">
        <f>1.033*('FY07'!E9)</f>
        <v>0</v>
      </c>
      <c r="F9" s="19">
        <f>1.033*('FY07'!F9)</f>
        <v>0</v>
      </c>
      <c r="G9" s="19">
        <f>1.033*('FY07'!G9)</f>
        <v>0</v>
      </c>
      <c r="H9" s="19">
        <f>1.033*('FY07'!H9)</f>
        <v>0</v>
      </c>
      <c r="I9" s="19">
        <f>1.033*('FY07'!I9)</f>
        <v>0</v>
      </c>
      <c r="J9" s="19">
        <f>1.033*('FY07'!J9)</f>
        <v>0</v>
      </c>
      <c r="K9" s="19">
        <f>1.033*('FY07'!K9)</f>
        <v>0</v>
      </c>
      <c r="L9" s="19">
        <f>1.033*('FY07'!L9)</f>
        <v>0</v>
      </c>
      <c r="M9" s="19">
        <f>1.033*('FY07'!M9)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24">
        <f aca="true" t="shared" si="1" ref="B10:M10">2080*B9</f>
        <v>0</v>
      </c>
      <c r="C10" s="24">
        <f t="shared" si="1"/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1.033*('FY07'!B11)</f>
        <v>0</v>
      </c>
      <c r="C11" s="19">
        <f>1.033*('FY07'!C11)</f>
        <v>0</v>
      </c>
      <c r="D11" s="19">
        <f>1.033*('FY07'!D11)</f>
        <v>0</v>
      </c>
      <c r="E11" s="19">
        <f>1.033*('FY07'!E11)</f>
        <v>0</v>
      </c>
      <c r="F11" s="19">
        <f>1.033*('FY07'!F11)</f>
        <v>0</v>
      </c>
      <c r="G11" s="19">
        <f>1.033*('FY07'!G11)</f>
        <v>0</v>
      </c>
      <c r="H11" s="19">
        <f>1.033*('FY07'!H11)</f>
        <v>0</v>
      </c>
      <c r="I11" s="19">
        <f>1.033*('FY07'!I11)</f>
        <v>0</v>
      </c>
      <c r="J11" s="19">
        <f>1.033*('FY07'!J11)</f>
        <v>0</v>
      </c>
      <c r="K11" s="19">
        <f>1.033*('FY07'!K11)</f>
        <v>0</v>
      </c>
      <c r="L11" s="19">
        <f>1.033*('FY07'!L11)</f>
        <v>0</v>
      </c>
      <c r="M11" s="19">
        <f>1.033*('FY07'!M11)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24">
        <f aca="true" t="shared" si="2" ref="B12:M12">2080*B11</f>
        <v>0</v>
      </c>
      <c r="C12" s="24">
        <f t="shared" si="2"/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1.033*('FY07'!B13)</f>
        <v>0</v>
      </c>
      <c r="C13" s="19">
        <f>1.033*('FY07'!C13)</f>
        <v>0</v>
      </c>
      <c r="D13" s="19">
        <f>1.033*('FY07'!D13)</f>
        <v>0</v>
      </c>
      <c r="E13" s="19">
        <f>1.033*('FY07'!E13)</f>
        <v>0</v>
      </c>
      <c r="F13" s="19">
        <f>1.033*('FY07'!F13)</f>
        <v>0</v>
      </c>
      <c r="G13" s="19">
        <f>1.033*('FY07'!G13)</f>
        <v>0</v>
      </c>
      <c r="H13" s="19">
        <f>1.033*('FY07'!H13)</f>
        <v>0</v>
      </c>
      <c r="I13" s="19">
        <f>1.033*('FY07'!I13)</f>
        <v>0</v>
      </c>
      <c r="J13" s="19">
        <f>1.033*('FY07'!J13)</f>
        <v>0</v>
      </c>
      <c r="K13" s="19">
        <f>1.033*('FY07'!K13)</f>
        <v>0</v>
      </c>
      <c r="L13" s="19">
        <f>1.033*('FY07'!L13)</f>
        <v>0</v>
      </c>
      <c r="M13" s="19">
        <f>1.033*('FY07'!M13)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24">
        <f aca="true" t="shared" si="3" ref="B14:M14">2080*B13</f>
        <v>0</v>
      </c>
      <c r="C14" s="24">
        <f t="shared" si="3"/>
        <v>0</v>
      </c>
      <c r="D14" s="24">
        <f t="shared" si="3"/>
        <v>0</v>
      </c>
      <c r="E14" s="24">
        <f t="shared" si="3"/>
        <v>0</v>
      </c>
      <c r="F14" s="24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1.033*('FY07'!B15)</f>
        <v>0</v>
      </c>
      <c r="C15" s="19">
        <f>1.033*('FY07'!C15)</f>
        <v>0</v>
      </c>
      <c r="D15" s="19">
        <f>1.033*('FY07'!D15)</f>
        <v>0</v>
      </c>
      <c r="E15" s="19">
        <f>1.033*('FY07'!E15)</f>
        <v>0</v>
      </c>
      <c r="F15" s="19">
        <f>1.033*('FY07'!F15)</f>
        <v>0</v>
      </c>
      <c r="G15" s="19">
        <f>1.033*('FY07'!G15)</f>
        <v>0</v>
      </c>
      <c r="H15" s="19">
        <f>1.033*('FY07'!H15)</f>
        <v>0</v>
      </c>
      <c r="I15" s="19">
        <f>1.033*('FY07'!I15)</f>
        <v>0</v>
      </c>
      <c r="J15" s="19">
        <f>1.033*('FY07'!J15)</f>
        <v>0</v>
      </c>
      <c r="K15" s="19">
        <f>1.033*('FY07'!K15)</f>
        <v>0</v>
      </c>
      <c r="L15" s="19">
        <f>1.033*('FY07'!L15)</f>
        <v>0</v>
      </c>
      <c r="M15" s="19">
        <f>1.033*('FY07'!M15)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27">
        <f aca="true" t="shared" si="4" ref="B16:M16">2080*B15</f>
        <v>0</v>
      </c>
      <c r="C16" s="27">
        <f t="shared" si="4"/>
        <v>0</v>
      </c>
      <c r="D16" s="27">
        <f t="shared" si="4"/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1.033*('FY07'!B17)</f>
        <v>0</v>
      </c>
      <c r="C17" s="19">
        <f>1.033*('FY07'!C17)</f>
        <v>0</v>
      </c>
      <c r="D17" s="19">
        <f>1.033*('FY07'!D17)</f>
        <v>0</v>
      </c>
      <c r="E17" s="19">
        <f>1.033*('FY07'!E17)</f>
        <v>0</v>
      </c>
      <c r="F17" s="19">
        <f>1.033*('FY07'!F17)</f>
        <v>0</v>
      </c>
      <c r="G17" s="19">
        <f>1.033*('FY07'!G17)</f>
        <v>0</v>
      </c>
      <c r="H17" s="19">
        <f>1.033*('FY07'!H17)</f>
        <v>0</v>
      </c>
      <c r="I17" s="19">
        <f>1.033*('FY07'!I17)</f>
        <v>0</v>
      </c>
      <c r="J17" s="19">
        <f>1.033*('FY07'!J17)</f>
        <v>0</v>
      </c>
      <c r="K17" s="19">
        <f>1.033*('FY07'!K17)</f>
        <v>0</v>
      </c>
      <c r="L17" s="19">
        <f>1.033*('FY07'!L17)</f>
        <v>0</v>
      </c>
      <c r="M17" s="19">
        <f>1.033*('FY07'!M17)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24">
        <f aca="true" t="shared" si="5" ref="B18:M18">2080*B17</f>
        <v>0</v>
      </c>
      <c r="C18" s="24">
        <f t="shared" si="5"/>
        <v>0</v>
      </c>
      <c r="D18" s="24">
        <f t="shared" si="5"/>
        <v>0</v>
      </c>
      <c r="E18" s="24">
        <f t="shared" si="5"/>
        <v>0</v>
      </c>
      <c r="F18" s="24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1.033*('FY07'!B19)</f>
        <v>0</v>
      </c>
      <c r="C19" s="19">
        <f>1.033*('FY07'!C19)</f>
        <v>0</v>
      </c>
      <c r="D19" s="19">
        <f>1.033*('FY07'!D19)</f>
        <v>0</v>
      </c>
      <c r="E19" s="19">
        <f>1.033*('FY07'!E19)</f>
        <v>0</v>
      </c>
      <c r="F19" s="19">
        <f>1.033*('FY07'!F19)</f>
        <v>0</v>
      </c>
      <c r="G19" s="19">
        <f>1.033*('FY07'!G19)</f>
        <v>0</v>
      </c>
      <c r="H19" s="19">
        <f>1.033*('FY07'!H19)</f>
        <v>0</v>
      </c>
      <c r="I19" s="19">
        <f>1.033*('FY07'!I19)</f>
        <v>0</v>
      </c>
      <c r="J19" s="19">
        <f>1.033*('FY07'!J19)</f>
        <v>0</v>
      </c>
      <c r="K19" s="19">
        <f>1.033*('FY07'!K19)</f>
        <v>0</v>
      </c>
      <c r="L19" s="19">
        <f>1.033*('FY07'!L19)</f>
        <v>0</v>
      </c>
      <c r="M19" s="19">
        <f>1.033*('FY07'!M19)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24">
        <f aca="true" t="shared" si="6" ref="B20:M20">2080*B19</f>
        <v>0</v>
      </c>
      <c r="C20" s="24">
        <f t="shared" si="6"/>
        <v>0</v>
      </c>
      <c r="D20" s="24">
        <f t="shared" si="6"/>
        <v>0</v>
      </c>
      <c r="E20" s="24">
        <f t="shared" si="6"/>
        <v>0</v>
      </c>
      <c r="F20" s="24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1.033*('FY07'!B21)</f>
        <v>0</v>
      </c>
      <c r="C21" s="19">
        <f>1.033*('FY07'!C21)</f>
        <v>0</v>
      </c>
      <c r="D21" s="19">
        <f>1.033*('FY07'!D21)</f>
        <v>0</v>
      </c>
      <c r="E21" s="19">
        <f>1.033*('FY07'!E21)</f>
        <v>0</v>
      </c>
      <c r="F21" s="19">
        <f>1.033*('FY07'!F21)</f>
        <v>0</v>
      </c>
      <c r="G21" s="19">
        <f>1.033*('FY07'!G21)</f>
        <v>0</v>
      </c>
      <c r="H21" s="19">
        <f>1.033*('FY07'!H21)</f>
        <v>0</v>
      </c>
      <c r="I21" s="19">
        <f>1.033*('FY07'!I21)</f>
        <v>0</v>
      </c>
      <c r="J21" s="19">
        <f>1.033*('FY07'!J21)</f>
        <v>0</v>
      </c>
      <c r="K21" s="19">
        <f>1.033*('FY07'!K21)</f>
        <v>0</v>
      </c>
      <c r="L21" s="19">
        <f>1.033*('FY07'!L21)</f>
        <v>0</v>
      </c>
      <c r="M21" s="19">
        <f>1.033*('FY07'!M21)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24">
        <f aca="true" t="shared" si="7" ref="B22:M22">2080*B21</f>
        <v>0</v>
      </c>
      <c r="C22" s="24">
        <f t="shared" si="7"/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1.033*('FY07'!B23)</f>
        <v>0</v>
      </c>
      <c r="C23" s="19">
        <f>1.033*('FY07'!C23)</f>
        <v>0</v>
      </c>
      <c r="D23" s="19">
        <f>1.033*('FY07'!D23)</f>
        <v>0</v>
      </c>
      <c r="E23" s="19">
        <f>1.033*('FY07'!E23)</f>
        <v>0</v>
      </c>
      <c r="F23" s="19">
        <f>1.033*('FY07'!F23)</f>
        <v>0</v>
      </c>
      <c r="G23" s="19">
        <f>1.033*('FY07'!G23)</f>
        <v>0</v>
      </c>
      <c r="H23" s="19">
        <f>1.033*('FY07'!H23)</f>
        <v>0</v>
      </c>
      <c r="I23" s="19">
        <f>1.033*('FY07'!I23)</f>
        <v>0</v>
      </c>
      <c r="J23" s="19">
        <f>1.033*('FY07'!J23)</f>
        <v>0</v>
      </c>
      <c r="K23" s="19">
        <f>1.033*('FY07'!K23)</f>
        <v>0</v>
      </c>
      <c r="L23" s="19">
        <f>1.033*('FY07'!L23)</f>
        <v>0</v>
      </c>
      <c r="M23" s="19">
        <f>1.033*('FY07'!M23)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24">
        <f aca="true" t="shared" si="8" ref="B24:M24">2080*B23</f>
        <v>0</v>
      </c>
      <c r="C24" s="24">
        <f t="shared" si="8"/>
        <v>0</v>
      </c>
      <c r="D24" s="24">
        <f t="shared" si="8"/>
        <v>0</v>
      </c>
      <c r="E24" s="24">
        <f t="shared" si="8"/>
        <v>0</v>
      </c>
      <c r="F24" s="24">
        <f t="shared" si="8"/>
        <v>0</v>
      </c>
      <c r="G24" s="27">
        <f t="shared" si="8"/>
        <v>0</v>
      </c>
      <c r="H24" s="27">
        <f t="shared" si="8"/>
        <v>0</v>
      </c>
      <c r="I24" s="27">
        <f t="shared" si="8"/>
        <v>0</v>
      </c>
      <c r="J24" s="27">
        <f t="shared" si="8"/>
        <v>0</v>
      </c>
      <c r="K24" s="27">
        <f t="shared" si="8"/>
        <v>0</v>
      </c>
      <c r="L24" s="27">
        <f t="shared" si="8"/>
        <v>0</v>
      </c>
      <c r="M24" s="2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59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58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8" t="s">
        <v>37</v>
      </c>
      <c r="B37" s="8" t="s">
        <v>38</v>
      </c>
      <c r="C37" s="8"/>
      <c r="D37" s="8"/>
      <c r="E37" s="34">
        <f>1.033*('FY07'!E37)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8"/>
      <c r="B38" s="8" t="s">
        <v>39</v>
      </c>
      <c r="C38" s="8"/>
      <c r="D38" s="8"/>
      <c r="E38" s="34">
        <f>1.033*('FY07'!E38)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8"/>
      <c r="B39" s="8" t="s">
        <v>40</v>
      </c>
      <c r="C39" s="8"/>
      <c r="D39" s="8"/>
      <c r="E39" s="34">
        <f>1.033*('FY07'!E39)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8"/>
      <c r="B40" s="8"/>
      <c r="C40" s="8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8" t="s">
        <v>41</v>
      </c>
      <c r="B41" s="8"/>
      <c r="C41" s="8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8"/>
      <c r="B42" s="8" t="s">
        <v>42</v>
      </c>
      <c r="C42" s="8"/>
      <c r="D42" s="8"/>
      <c r="E42" s="43">
        <v>38754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2:20" s="35" customFormat="1" ht="12" customHeight="1">
      <c r="B43" s="36" t="s">
        <v>43</v>
      </c>
      <c r="C43" s="36"/>
      <c r="D43" s="36"/>
      <c r="E43" s="51">
        <v>43883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2:39" ht="12.75">
      <c r="B44" s="36" t="s">
        <v>45</v>
      </c>
      <c r="E44" s="51">
        <f>1.033*('FY07'!E44)</f>
        <v>0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2.75">
      <c r="B45" s="36" t="s">
        <v>46</v>
      </c>
      <c r="E45" s="51">
        <v>71446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2:39" ht="12.75">
      <c r="B46" s="36" t="s">
        <v>47</v>
      </c>
      <c r="E46" s="51">
        <f>1.033*('FY07'!E46)</f>
        <v>8594.56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5:39" ht="12.75">
      <c r="E47" s="51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35" t="s">
        <v>48</v>
      </c>
      <c r="E48" s="51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2.75">
      <c r="B49" s="36" t="s">
        <v>49</v>
      </c>
      <c r="E49" s="51">
        <f>1.033*('FY07'!E49)</f>
        <v>19852.0477272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2:39" ht="12.75">
      <c r="B50" s="36" t="s">
        <v>50</v>
      </c>
      <c r="E50" s="51">
        <f>1.033*('FY07'!E50)</f>
        <v>0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39" ht="12.75">
      <c r="B51" s="36" t="s">
        <v>51</v>
      </c>
      <c r="E51" s="51">
        <f>1.033*('FY07'!E51)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horizontalDpi="300" verticalDpi="300" orientation="landscape" scale="7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7" width="7.7109375" style="36" customWidth="1"/>
    <col min="8" max="8" width="8.140625" style="36" customWidth="1"/>
    <col min="9" max="11" width="7.7109375" style="36" customWidth="1"/>
    <col min="12" max="12" width="8.14062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60</v>
      </c>
      <c r="G3" s="6"/>
      <c r="H3" s="6"/>
      <c r="I3" s="6"/>
      <c r="J3" s="6"/>
      <c r="K3" s="39" t="s">
        <v>63</v>
      </c>
      <c r="L3" s="40" t="s">
        <v>62</v>
      </c>
      <c r="M3" s="41">
        <v>0.025</v>
      </c>
      <c r="N3" s="38" t="s">
        <v>61</v>
      </c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(1+INCR)*('FY08'!B7)</f>
        <v>0</v>
      </c>
      <c r="C7" s="19">
        <f>(1+INCR)*('FY08'!C7)</f>
        <v>0</v>
      </c>
      <c r="D7" s="19">
        <f>(1+INCR)*('FY08'!D7)</f>
        <v>0</v>
      </c>
      <c r="E7" s="19">
        <f>(1+INCR)*('FY08'!E7)</f>
        <v>0</v>
      </c>
      <c r="F7" s="19">
        <f>(1+INCR)*('FY08'!F7)</f>
        <v>0</v>
      </c>
      <c r="G7" s="19">
        <f>(1+INCR)*('FY08'!G7)</f>
        <v>0</v>
      </c>
      <c r="H7" s="19">
        <f>(1+INCR)*('FY08'!H7)</f>
        <v>0</v>
      </c>
      <c r="I7" s="19">
        <f>(1+INCR)*('FY08'!I7)</f>
        <v>0</v>
      </c>
      <c r="J7" s="19">
        <f>(1+INCR)*('FY08'!J7)</f>
        <v>0</v>
      </c>
      <c r="K7" s="19">
        <f>(1+INCR)*('FY08'!K7)</f>
        <v>0</v>
      </c>
      <c r="L7" s="19">
        <f>(1+INCR)*('FY08'!L7)</f>
        <v>0</v>
      </c>
      <c r="M7" s="19">
        <f>(1+INCR)*('FY08'!M7)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(1+INCR)*('FY08'!B9)</f>
        <v>0</v>
      </c>
      <c r="C9" s="19">
        <f>(1+INCR)*('FY08'!C9)</f>
        <v>0</v>
      </c>
      <c r="D9" s="19">
        <f>(1+INCR)*('FY08'!D9)</f>
        <v>0</v>
      </c>
      <c r="E9" s="19">
        <f>(1+INCR)*('FY08'!E9)</f>
        <v>0</v>
      </c>
      <c r="F9" s="19">
        <f>(1+INCR)*('FY08'!F9)</f>
        <v>0</v>
      </c>
      <c r="G9" s="19">
        <f>(1+INCR)*('FY08'!G9)</f>
        <v>0</v>
      </c>
      <c r="H9" s="19">
        <f>(1+INCR)*('FY08'!H9)</f>
        <v>0</v>
      </c>
      <c r="I9" s="19">
        <f>(1+INCR)*('FY08'!I9)</f>
        <v>0</v>
      </c>
      <c r="J9" s="19">
        <f>(1+INCR)*('FY08'!J9)</f>
        <v>0</v>
      </c>
      <c r="K9" s="19">
        <f>(1+INCR)*('FY08'!K9)</f>
        <v>0</v>
      </c>
      <c r="L9" s="19">
        <f>(1+INCR)*('FY08'!L9)</f>
        <v>0</v>
      </c>
      <c r="M9" s="19">
        <f>(1+INCR)*('FY08'!M9)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(1+INCR)*('FY08'!B11)</f>
        <v>0</v>
      </c>
      <c r="C11" s="19">
        <f>(1+INCR)*('FY08'!C11)</f>
        <v>0</v>
      </c>
      <c r="D11" s="19">
        <f>(1+INCR)*('FY08'!D11)</f>
        <v>0</v>
      </c>
      <c r="E11" s="19">
        <f>(1+INCR)*('FY08'!E11)</f>
        <v>0</v>
      </c>
      <c r="F11" s="19">
        <f>(1+INCR)*('FY08'!F11)</f>
        <v>0</v>
      </c>
      <c r="G11" s="19">
        <f>(1+INCR)*('FY08'!G11)</f>
        <v>0</v>
      </c>
      <c r="H11" s="19">
        <f>(1+INCR)*('FY08'!H11)</f>
        <v>0</v>
      </c>
      <c r="I11" s="19">
        <f>(1+INCR)*('FY08'!I11)</f>
        <v>0</v>
      </c>
      <c r="J11" s="19">
        <f>(1+INCR)*('FY08'!J11)</f>
        <v>0</v>
      </c>
      <c r="K11" s="19">
        <f>(1+INCR)*('FY08'!K11)</f>
        <v>0</v>
      </c>
      <c r="L11" s="19">
        <f>(1+INCR)*('FY08'!L11)</f>
        <v>0</v>
      </c>
      <c r="M11" s="19">
        <f>(1+INCR)*('FY08'!M11)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(1+INCR)*('FY08'!B13)</f>
        <v>0</v>
      </c>
      <c r="C13" s="19">
        <f>(1+INCR)*('FY08'!C13)</f>
        <v>0</v>
      </c>
      <c r="D13" s="19">
        <f>(1+INCR)*('FY08'!D13)</f>
        <v>0</v>
      </c>
      <c r="E13" s="19">
        <f>(1+INCR)*('FY08'!E13)</f>
        <v>0</v>
      </c>
      <c r="F13" s="19">
        <f>(1+INCR)*('FY08'!F13)</f>
        <v>0</v>
      </c>
      <c r="G13" s="19">
        <f>(1+INCR)*('FY08'!G13)</f>
        <v>0</v>
      </c>
      <c r="H13" s="19">
        <f>(1+INCR)*('FY08'!H13)</f>
        <v>0</v>
      </c>
      <c r="I13" s="19">
        <f>(1+INCR)*('FY08'!I13)</f>
        <v>0</v>
      </c>
      <c r="J13" s="19">
        <f>(1+INCR)*('FY08'!J13)</f>
        <v>0</v>
      </c>
      <c r="K13" s="19">
        <f>(1+INCR)*('FY08'!K13)</f>
        <v>0</v>
      </c>
      <c r="L13" s="19">
        <f>(1+INCR)*('FY08'!L13)</f>
        <v>0</v>
      </c>
      <c r="M13" s="19">
        <f>(1+INCR)*('FY08'!M13)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(1+INCR)*('FY08'!B15)</f>
        <v>0</v>
      </c>
      <c r="C15" s="19">
        <f>(1+INCR)*('FY08'!C15)</f>
        <v>0</v>
      </c>
      <c r="D15" s="19">
        <f>(1+INCR)*('FY08'!D15)</f>
        <v>0</v>
      </c>
      <c r="E15" s="19">
        <f>(1+INCR)*('FY08'!E15)</f>
        <v>0</v>
      </c>
      <c r="F15" s="19">
        <f>(1+INCR)*('FY08'!F15)</f>
        <v>0</v>
      </c>
      <c r="G15" s="19">
        <f>(1+INCR)*('FY08'!G15)</f>
        <v>0</v>
      </c>
      <c r="H15" s="19">
        <f>(1+INCR)*('FY08'!H15)</f>
        <v>0</v>
      </c>
      <c r="I15" s="19">
        <f>(1+INCR)*('FY08'!I15)</f>
        <v>0</v>
      </c>
      <c r="J15" s="19">
        <f>(1+INCR)*('FY08'!J15)</f>
        <v>0</v>
      </c>
      <c r="K15" s="19">
        <f>(1+INCR)*('FY08'!K15)</f>
        <v>0</v>
      </c>
      <c r="L15" s="19">
        <f>(1+INCR)*('FY08'!L15)</f>
        <v>0</v>
      </c>
      <c r="M15" s="19">
        <f>(1+INCR)*('FY08'!M15)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(1+INCR)*('FY08'!B17)</f>
        <v>0</v>
      </c>
      <c r="C17" s="19">
        <f>(1+INCR)*('FY08'!C17)</f>
        <v>0</v>
      </c>
      <c r="D17" s="19">
        <f>(1+INCR)*('FY08'!D17)</f>
        <v>0</v>
      </c>
      <c r="E17" s="19">
        <f>(1+INCR)*('FY08'!E17)</f>
        <v>0</v>
      </c>
      <c r="F17" s="19">
        <f>(1+INCR)*('FY08'!F17)</f>
        <v>0</v>
      </c>
      <c r="G17" s="19">
        <f>(1+INCR)*('FY08'!G17)</f>
        <v>0</v>
      </c>
      <c r="H17" s="19">
        <f>(1+INCR)*('FY08'!H17)</f>
        <v>0</v>
      </c>
      <c r="I17" s="19">
        <f>(1+INCR)*('FY08'!I17)</f>
        <v>0</v>
      </c>
      <c r="J17" s="19">
        <f>(1+INCR)*('FY08'!J17)</f>
        <v>0</v>
      </c>
      <c r="K17" s="19">
        <f>(1+INCR)*('FY08'!K17)</f>
        <v>0</v>
      </c>
      <c r="L17" s="19">
        <f>(1+INCR)*('FY08'!L17)</f>
        <v>0</v>
      </c>
      <c r="M17" s="19">
        <f>(1+INCR)*('FY08'!M17)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(1+INCR)*('FY08'!B19)</f>
        <v>0</v>
      </c>
      <c r="C19" s="19">
        <f>(1+INCR)*('FY08'!C19)</f>
        <v>0</v>
      </c>
      <c r="D19" s="19">
        <f>(1+INCR)*('FY08'!D19)</f>
        <v>0</v>
      </c>
      <c r="E19" s="19">
        <f>(1+INCR)*('FY08'!E19)</f>
        <v>0</v>
      </c>
      <c r="F19" s="19">
        <f>(1+INCR)*('FY08'!F19)</f>
        <v>0</v>
      </c>
      <c r="G19" s="19">
        <f>(1+INCR)*('FY08'!G19)</f>
        <v>0</v>
      </c>
      <c r="H19" s="19">
        <f>(1+INCR)*('FY08'!H19)</f>
        <v>0</v>
      </c>
      <c r="I19" s="19">
        <f>(1+INCR)*('FY08'!I19)</f>
        <v>0</v>
      </c>
      <c r="J19" s="19">
        <f>(1+INCR)*('FY08'!J19)</f>
        <v>0</v>
      </c>
      <c r="K19" s="19">
        <f>(1+INCR)*('FY08'!K19)</f>
        <v>0</v>
      </c>
      <c r="L19" s="19">
        <f>(1+INCR)*('FY08'!L19)</f>
        <v>0</v>
      </c>
      <c r="M19" s="19">
        <f>(1+INCR)*('FY08'!M19)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(1+INCR)*('FY08'!B21)</f>
        <v>0</v>
      </c>
      <c r="C21" s="19">
        <f>(1+INCR)*('FY08'!C21)</f>
        <v>0</v>
      </c>
      <c r="D21" s="19">
        <f>(1+INCR)*('FY08'!D21)</f>
        <v>0</v>
      </c>
      <c r="E21" s="19">
        <f>(1+INCR)*('FY08'!E21)</f>
        <v>0</v>
      </c>
      <c r="F21" s="19">
        <f>(1+INCR)*('FY08'!F21)</f>
        <v>0</v>
      </c>
      <c r="G21" s="19">
        <f>(1+INCR)*('FY08'!G21)</f>
        <v>0</v>
      </c>
      <c r="H21" s="19">
        <f>(1+INCR)*('FY08'!H21)</f>
        <v>0</v>
      </c>
      <c r="I21" s="19">
        <f>(1+INCR)*('FY08'!I21)</f>
        <v>0</v>
      </c>
      <c r="J21" s="19">
        <f>(1+INCR)*('FY08'!J21)</f>
        <v>0</v>
      </c>
      <c r="K21" s="19">
        <f>(1+INCR)*('FY08'!K21)</f>
        <v>0</v>
      </c>
      <c r="L21" s="19">
        <f>(1+INCR)*('FY08'!L21)</f>
        <v>0</v>
      </c>
      <c r="M21" s="19">
        <f>(1+INCR)*('FY08'!M21)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(1+INCR)*('FY08'!B23)</f>
        <v>0</v>
      </c>
      <c r="C23" s="19">
        <f>(1+INCR)*('FY08'!C23)</f>
        <v>0</v>
      </c>
      <c r="D23" s="19">
        <f>(1+INCR)*('FY08'!D23)</f>
        <v>0</v>
      </c>
      <c r="E23" s="19">
        <f>(1+INCR)*('FY08'!E23)</f>
        <v>0</v>
      </c>
      <c r="F23" s="19">
        <f>(1+INCR)*('FY08'!F23)</f>
        <v>0</v>
      </c>
      <c r="G23" s="19">
        <f>(1+INCR)*('FY08'!G23)</f>
        <v>0</v>
      </c>
      <c r="H23" s="19">
        <f>(1+INCR)*('FY08'!H23)</f>
        <v>0</v>
      </c>
      <c r="I23" s="19">
        <f>(1+INCR)*('FY08'!I23)</f>
        <v>0</v>
      </c>
      <c r="J23" s="19">
        <f>(1+INCR)*('FY08'!J23)</f>
        <v>0</v>
      </c>
      <c r="K23" s="19">
        <f>(1+INCR)*('FY08'!K23)</f>
        <v>0</v>
      </c>
      <c r="L23" s="19">
        <f>(1+INCR)*('FY08'!L23)</f>
        <v>0</v>
      </c>
      <c r="M23" s="19">
        <f>(1+INCR)*('FY08'!M23)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66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0.025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5" t="s">
        <v>37</v>
      </c>
      <c r="B37" s="5" t="s">
        <v>38</v>
      </c>
      <c r="C37" s="5"/>
      <c r="D37" s="8"/>
      <c r="E37" s="42">
        <f>(1+INCR)*('FY08'!E37)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5"/>
      <c r="B38" s="5" t="s">
        <v>39</v>
      </c>
      <c r="C38" s="5"/>
      <c r="D38" s="8"/>
      <c r="E38" s="42">
        <f>(1+INCR)*('FY08'!E38)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5"/>
      <c r="B39" s="5" t="s">
        <v>40</v>
      </c>
      <c r="C39" s="5"/>
      <c r="D39" s="8"/>
      <c r="E39" s="42">
        <f>(1+INCR)*('FY08'!E39)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5"/>
      <c r="B40" s="5"/>
      <c r="C40" s="5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5" t="s">
        <v>41</v>
      </c>
      <c r="B41" s="5"/>
      <c r="C41" s="5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5"/>
      <c r="B42" s="5" t="s">
        <v>42</v>
      </c>
      <c r="C42" s="5"/>
      <c r="D42" s="8"/>
      <c r="E42" s="49">
        <f>(1+INCR)*('FY08'!E42)</f>
        <v>39722.85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s="35" customFormat="1" ht="12" customHeight="1">
      <c r="A43" s="5"/>
      <c r="B43" s="6" t="s">
        <v>43</v>
      </c>
      <c r="C43" s="6"/>
      <c r="D43" s="36"/>
      <c r="E43" s="49">
        <f>(1+INCR)*('FY08'!E43)</f>
        <v>44980.075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39" ht="13.5">
      <c r="A44" s="5"/>
      <c r="B44" s="6" t="s">
        <v>45</v>
      </c>
      <c r="C44" s="6"/>
      <c r="E44" s="49">
        <v>25000</v>
      </c>
      <c r="G44" s="36" t="s">
        <v>71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ht="13.5">
      <c r="A45" s="5"/>
      <c r="B45" s="6" t="s">
        <v>46</v>
      </c>
      <c r="C45" s="6"/>
      <c r="E45" s="49">
        <v>71446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>
      <c r="A46" s="5"/>
      <c r="B46" s="6" t="s">
        <v>70</v>
      </c>
      <c r="C46" s="6"/>
      <c r="E46" s="49">
        <v>8808</v>
      </c>
      <c r="G46" s="36" t="s">
        <v>71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2.75">
      <c r="A47" s="5"/>
      <c r="B47" s="6"/>
      <c r="C47" s="6"/>
      <c r="E47" s="43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5" t="s">
        <v>48</v>
      </c>
      <c r="B48" s="6"/>
      <c r="C48" s="6"/>
      <c r="E48" s="4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3.5">
      <c r="A49" s="5"/>
      <c r="B49" s="6" t="s">
        <v>49</v>
      </c>
      <c r="C49" s="6"/>
      <c r="E49" s="49">
        <f>(1+INCR)*('FY08'!E49)</f>
        <v>20348.348920379998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>
      <c r="A50" s="5"/>
      <c r="B50" s="6" t="s">
        <v>50</v>
      </c>
      <c r="C50" s="6"/>
      <c r="E50" s="49">
        <v>24272</v>
      </c>
      <c r="G50" s="36" t="s">
        <v>71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ht="13.5">
      <c r="A51" s="5"/>
      <c r="B51" s="6" t="s">
        <v>51</v>
      </c>
      <c r="C51" s="6"/>
      <c r="E51" s="49">
        <f>(1+INCR)*('FY08'!E51)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horizontalDpi="300" verticalDpi="300" orientation="landscape" scale="70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7" width="7.7109375" style="36" customWidth="1"/>
    <col min="8" max="8" width="8.140625" style="36" customWidth="1"/>
    <col min="9" max="11" width="7.7109375" style="36" customWidth="1"/>
    <col min="12" max="12" width="8.14062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65</v>
      </c>
      <c r="G3" s="6"/>
      <c r="H3" s="6"/>
      <c r="I3" s="6"/>
      <c r="J3" s="6"/>
      <c r="K3" s="39" t="s">
        <v>63</v>
      </c>
      <c r="L3" s="40" t="s">
        <v>62</v>
      </c>
      <c r="M3" s="41">
        <v>0.03</v>
      </c>
      <c r="N3" s="38" t="s">
        <v>61</v>
      </c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(1+INCR)*('FY09'!B7)</f>
        <v>0</v>
      </c>
      <c r="C7" s="19">
        <f>(1+INCR)*('FY09'!C7)</f>
        <v>0</v>
      </c>
      <c r="D7" s="19">
        <f>(1+INCR)*('FY09'!D7)</f>
        <v>0</v>
      </c>
      <c r="E7" s="19">
        <f>(1+INCR)*('FY09'!E7)</f>
        <v>0</v>
      </c>
      <c r="F7" s="19">
        <f>(1+INCR)*('FY09'!F7)</f>
        <v>0</v>
      </c>
      <c r="G7" s="19">
        <f>(1+INCR)*('FY09'!G7)</f>
        <v>0</v>
      </c>
      <c r="H7" s="19">
        <f>(1+INCR)*('FY09'!H7)</f>
        <v>0</v>
      </c>
      <c r="I7" s="19">
        <f>(1+INCR)*('FY09'!I7)</f>
        <v>0</v>
      </c>
      <c r="J7" s="19">
        <f>(1+INCR)*('FY09'!J7)</f>
        <v>0</v>
      </c>
      <c r="K7" s="19">
        <f>(1+INCR)*('FY09'!K7)</f>
        <v>0</v>
      </c>
      <c r="L7" s="19">
        <f>(1+INCR)*('FY09'!L7)</f>
        <v>0</v>
      </c>
      <c r="M7" s="19">
        <f>(1+INCR)*('FY09'!M7)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(1+INCR)*('FY09'!B9)</f>
        <v>0</v>
      </c>
      <c r="C9" s="19">
        <f>(1+INCR)*('FY09'!C9)</f>
        <v>0</v>
      </c>
      <c r="D9" s="19">
        <f>(1+INCR)*('FY09'!D9)</f>
        <v>0</v>
      </c>
      <c r="E9" s="19">
        <f>(1+INCR)*('FY09'!E9)</f>
        <v>0</v>
      </c>
      <c r="F9" s="19">
        <f>(1+INCR)*('FY09'!F9)</f>
        <v>0</v>
      </c>
      <c r="G9" s="19">
        <f>(1+INCR)*('FY09'!G9)</f>
        <v>0</v>
      </c>
      <c r="H9" s="19">
        <f>(1+INCR)*('FY09'!H9)</f>
        <v>0</v>
      </c>
      <c r="I9" s="19">
        <f>(1+INCR)*('FY09'!I9)</f>
        <v>0</v>
      </c>
      <c r="J9" s="19">
        <f>(1+INCR)*('FY09'!J9)</f>
        <v>0</v>
      </c>
      <c r="K9" s="19">
        <f>(1+INCR)*('FY09'!K9)</f>
        <v>0</v>
      </c>
      <c r="L9" s="19">
        <f>(1+INCR)*('FY09'!L9)</f>
        <v>0</v>
      </c>
      <c r="M9" s="19">
        <f>(1+INCR)*('FY09'!M9)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(1+INCR)*('FY09'!B11)</f>
        <v>0</v>
      </c>
      <c r="C11" s="19">
        <f>(1+INCR)*('FY09'!C11)</f>
        <v>0</v>
      </c>
      <c r="D11" s="19">
        <f>(1+INCR)*('FY09'!D11)</f>
        <v>0</v>
      </c>
      <c r="E11" s="19">
        <f>(1+INCR)*('FY09'!E11)</f>
        <v>0</v>
      </c>
      <c r="F11" s="19">
        <f>(1+INCR)*('FY09'!F11)</f>
        <v>0</v>
      </c>
      <c r="G11" s="19">
        <f>(1+INCR)*('FY09'!G11)</f>
        <v>0</v>
      </c>
      <c r="H11" s="19">
        <f>(1+INCR)*('FY09'!H11)</f>
        <v>0</v>
      </c>
      <c r="I11" s="19">
        <f>(1+INCR)*('FY09'!I11)</f>
        <v>0</v>
      </c>
      <c r="J11" s="19">
        <f>(1+INCR)*('FY09'!J11)</f>
        <v>0</v>
      </c>
      <c r="K11" s="19">
        <f>(1+INCR)*('FY09'!K11)</f>
        <v>0</v>
      </c>
      <c r="L11" s="19">
        <f>(1+INCR)*('FY09'!L11)</f>
        <v>0</v>
      </c>
      <c r="M11" s="19">
        <f>(1+INCR)*('FY09'!M11)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(1+INCR)*('FY09'!B13)</f>
        <v>0</v>
      </c>
      <c r="C13" s="19">
        <f>(1+INCR)*('FY09'!C13)</f>
        <v>0</v>
      </c>
      <c r="D13" s="19">
        <f>(1+INCR)*('FY09'!D13)</f>
        <v>0</v>
      </c>
      <c r="E13" s="19">
        <f>(1+INCR)*('FY09'!E13)</f>
        <v>0</v>
      </c>
      <c r="F13" s="19">
        <f>(1+INCR)*('FY09'!F13)</f>
        <v>0</v>
      </c>
      <c r="G13" s="19">
        <f>(1+INCR)*('FY09'!G13)</f>
        <v>0</v>
      </c>
      <c r="H13" s="19">
        <f>(1+INCR)*('FY09'!H13)</f>
        <v>0</v>
      </c>
      <c r="I13" s="19">
        <f>(1+INCR)*('FY09'!I13)</f>
        <v>0</v>
      </c>
      <c r="J13" s="19">
        <f>(1+INCR)*('FY09'!J13)</f>
        <v>0</v>
      </c>
      <c r="K13" s="19">
        <f>(1+INCR)*('FY09'!K13)</f>
        <v>0</v>
      </c>
      <c r="L13" s="19">
        <f>(1+INCR)*('FY09'!L13)</f>
        <v>0</v>
      </c>
      <c r="M13" s="19">
        <f>(1+INCR)*('FY09'!M13)</f>
        <v>0</v>
      </c>
      <c r="N13" s="28"/>
      <c r="O13" s="21"/>
      <c r="P13" s="28" t="s">
        <v>16</v>
      </c>
      <c r="Q13" s="22"/>
      <c r="R13" s="22"/>
      <c r="S13" s="22"/>
      <c r="T13" s="29" t="s">
        <v>73</v>
      </c>
    </row>
    <row r="14" spans="1:20" s="26" customFormat="1" ht="19.5" customHeight="1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(1+INCR)*('FY09'!B15)</f>
        <v>0</v>
      </c>
      <c r="C15" s="19">
        <f>(1+INCR)*('FY09'!C15)</f>
        <v>0</v>
      </c>
      <c r="D15" s="19">
        <f>(1+INCR)*('FY09'!D15)</f>
        <v>0</v>
      </c>
      <c r="E15" s="19">
        <f>(1+INCR)*('FY09'!E15)</f>
        <v>0</v>
      </c>
      <c r="F15" s="19">
        <f>(1+INCR)*('FY09'!F15)</f>
        <v>0</v>
      </c>
      <c r="G15" s="19">
        <f>(1+INCR)*('FY09'!G15)</f>
        <v>0</v>
      </c>
      <c r="H15" s="19">
        <f>(1+INCR)*('FY09'!H15)</f>
        <v>0</v>
      </c>
      <c r="I15" s="19">
        <f>(1+INCR)*('FY09'!I15)</f>
        <v>0</v>
      </c>
      <c r="J15" s="19">
        <f>(1+INCR)*('FY09'!J15)</f>
        <v>0</v>
      </c>
      <c r="K15" s="19">
        <f>(1+INCR)*('FY09'!K15)</f>
        <v>0</v>
      </c>
      <c r="L15" s="19">
        <f>(1+INCR)*('FY09'!L15)</f>
        <v>0</v>
      </c>
      <c r="M15" s="19">
        <f>(1+INCR)*('FY09'!M15)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(1+INCR)*('FY09'!B17)</f>
        <v>0</v>
      </c>
      <c r="C17" s="19">
        <f>(1+INCR)*('FY09'!C17)</f>
        <v>0</v>
      </c>
      <c r="D17" s="19">
        <f>(1+INCR)*('FY09'!D17)</f>
        <v>0</v>
      </c>
      <c r="E17" s="19">
        <f>(1+INCR)*('FY09'!E17)</f>
        <v>0</v>
      </c>
      <c r="F17" s="19">
        <f>(1+INCR)*('FY09'!F17)</f>
        <v>0</v>
      </c>
      <c r="G17" s="19">
        <f>(1+INCR)*('FY09'!G17)</f>
        <v>0</v>
      </c>
      <c r="H17" s="19">
        <f>(1+INCR)*('FY09'!H17)</f>
        <v>0</v>
      </c>
      <c r="I17" s="19">
        <f>(1+INCR)*('FY09'!I17)</f>
        <v>0</v>
      </c>
      <c r="J17" s="19">
        <f>(1+INCR)*('FY09'!J17)</f>
        <v>0</v>
      </c>
      <c r="K17" s="19">
        <f>(1+INCR)*('FY09'!K17)</f>
        <v>0</v>
      </c>
      <c r="L17" s="19">
        <f>(1+INCR)*('FY09'!L17)</f>
        <v>0</v>
      </c>
      <c r="M17" s="19">
        <f>(1+INCR)*('FY09'!M17)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(1+INCR)*('FY09'!B19)</f>
        <v>0</v>
      </c>
      <c r="C19" s="19">
        <f>(1+INCR)*('FY09'!C19)</f>
        <v>0</v>
      </c>
      <c r="D19" s="19">
        <f>(1+INCR)*('FY09'!D19)</f>
        <v>0</v>
      </c>
      <c r="E19" s="19">
        <f>(1+INCR)*('FY09'!E19)</f>
        <v>0</v>
      </c>
      <c r="F19" s="19">
        <f>(1+INCR)*('FY09'!F19)</f>
        <v>0</v>
      </c>
      <c r="G19" s="19">
        <f>(1+INCR)*('FY09'!G19)</f>
        <v>0</v>
      </c>
      <c r="H19" s="19">
        <f>(1+INCR)*('FY09'!H19)</f>
        <v>0</v>
      </c>
      <c r="I19" s="19">
        <f>(1+INCR)*('FY09'!I19)</f>
        <v>0</v>
      </c>
      <c r="J19" s="19">
        <f>(1+INCR)*('FY09'!J19)</f>
        <v>0</v>
      </c>
      <c r="K19" s="19">
        <f>(1+INCR)*('FY09'!K19)</f>
        <v>0</v>
      </c>
      <c r="L19" s="19">
        <f>(1+INCR)*('FY09'!L19)</f>
        <v>0</v>
      </c>
      <c r="M19" s="19">
        <f>(1+INCR)*('FY09'!M19)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(1+INCR)*('FY09'!B21)</f>
        <v>0</v>
      </c>
      <c r="C21" s="19">
        <f>(1+INCR)*('FY09'!C21)</f>
        <v>0</v>
      </c>
      <c r="D21" s="19">
        <f>(1+INCR)*('FY09'!D21)</f>
        <v>0</v>
      </c>
      <c r="E21" s="19">
        <f>(1+INCR)*('FY09'!E21)</f>
        <v>0</v>
      </c>
      <c r="F21" s="19">
        <f>(1+INCR)*('FY09'!F21)</f>
        <v>0</v>
      </c>
      <c r="G21" s="19">
        <f>(1+INCR)*('FY09'!G21)</f>
        <v>0</v>
      </c>
      <c r="H21" s="19">
        <f>(1+INCR)*('FY09'!H21)</f>
        <v>0</v>
      </c>
      <c r="I21" s="19">
        <f>(1+INCR)*('FY09'!I21)</f>
        <v>0</v>
      </c>
      <c r="J21" s="19">
        <f>(1+INCR)*('FY09'!J21)</f>
        <v>0</v>
      </c>
      <c r="K21" s="19">
        <f>(1+INCR)*('FY09'!K21)</f>
        <v>0</v>
      </c>
      <c r="L21" s="19">
        <f>(1+INCR)*('FY09'!L21)</f>
        <v>0</v>
      </c>
      <c r="M21" s="19">
        <f>(1+INCR)*('FY09'!M21)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(1+INCR)*('FY09'!B23)</f>
        <v>0</v>
      </c>
      <c r="C23" s="19">
        <f>(1+INCR)*('FY09'!C23)</f>
        <v>0</v>
      </c>
      <c r="D23" s="19">
        <f>(1+INCR)*('FY09'!D23)</f>
        <v>0</v>
      </c>
      <c r="E23" s="19">
        <f>(1+INCR)*('FY09'!E23)</f>
        <v>0</v>
      </c>
      <c r="F23" s="19">
        <f>(1+INCR)*('FY09'!F23)</f>
        <v>0</v>
      </c>
      <c r="G23" s="19">
        <f>(1+INCR)*('FY09'!G23)</f>
        <v>0</v>
      </c>
      <c r="H23" s="19">
        <f>(1+INCR)*('FY09'!H23)</f>
        <v>0</v>
      </c>
      <c r="I23" s="19">
        <f>(1+INCR)*('FY09'!I23)</f>
        <v>0</v>
      </c>
      <c r="J23" s="19">
        <f>(1+INCR)*('FY09'!J23)</f>
        <v>0</v>
      </c>
      <c r="K23" s="19">
        <f>(1+INCR)*('FY09'!K23)</f>
        <v>0</v>
      </c>
      <c r="L23" s="19">
        <f>(1+INCR)*('FY09'!L23)</f>
        <v>0</v>
      </c>
      <c r="M23" s="19">
        <f>(1+INCR)*('FY09'!M23)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72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67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0.03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5" t="s">
        <v>37</v>
      </c>
      <c r="B37" s="5" t="s">
        <v>38</v>
      </c>
      <c r="C37" s="5"/>
      <c r="D37" s="8"/>
      <c r="E37" s="42">
        <f>(1+INCR)*('FY09'!E37)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5"/>
      <c r="B38" s="5" t="s">
        <v>39</v>
      </c>
      <c r="C38" s="5"/>
      <c r="D38" s="8"/>
      <c r="E38" s="42">
        <f>(1+INCR)*('FY09'!E38)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5"/>
      <c r="B39" s="5" t="s">
        <v>40</v>
      </c>
      <c r="C39" s="5"/>
      <c r="D39" s="8"/>
      <c r="E39" s="42">
        <f>(1+INCR)*('FY09'!E39)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5"/>
      <c r="B40" s="5"/>
      <c r="C40" s="5"/>
      <c r="D40" s="8"/>
      <c r="E40" s="4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5" t="s">
        <v>41</v>
      </c>
      <c r="B41" s="5"/>
      <c r="C41" s="5"/>
      <c r="D41" s="8"/>
      <c r="E41" s="42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5"/>
      <c r="B42" s="5" t="s">
        <v>42</v>
      </c>
      <c r="C42" s="5"/>
      <c r="D42" s="8"/>
      <c r="E42" s="49">
        <f>(1+INCR)*('FY09'!E42)</f>
        <v>40914.5355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s="35" customFormat="1" ht="12" customHeight="1">
      <c r="A43" s="5"/>
      <c r="B43" s="6" t="s">
        <v>43</v>
      </c>
      <c r="C43" s="6"/>
      <c r="D43" s="36"/>
      <c r="E43" s="49">
        <f>(1+INCR)*('FY09'!E43)</f>
        <v>46329.477249999996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39" ht="13.5">
      <c r="A44" s="5"/>
      <c r="B44" s="6" t="s">
        <v>45</v>
      </c>
      <c r="C44" s="6"/>
      <c r="E44" s="49">
        <f>(1+INCR)*('FY09'!E44)</f>
        <v>25750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ht="13.5">
      <c r="A45" s="5"/>
      <c r="B45" s="6" t="s">
        <v>46</v>
      </c>
      <c r="C45" s="6"/>
      <c r="E45" s="49">
        <f>(1+INCR)*('FY09'!E45)</f>
        <v>73589.38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>
      <c r="A46" s="5"/>
      <c r="B46" s="6" t="s">
        <v>47</v>
      </c>
      <c r="C46" s="6"/>
      <c r="E46" s="49">
        <f>(1+INCR)*('FY09'!E46)</f>
        <v>9072.24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2.75">
      <c r="A47" s="5"/>
      <c r="B47" s="6"/>
      <c r="C47" s="6"/>
      <c r="E47" s="50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5" t="s">
        <v>48</v>
      </c>
      <c r="B48" s="6"/>
      <c r="C48" s="6"/>
      <c r="E48" s="50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3.5">
      <c r="A49" s="5"/>
      <c r="B49" s="6" t="s">
        <v>49</v>
      </c>
      <c r="C49" s="6"/>
      <c r="E49" s="49">
        <f>(1+INCR)*('FY09'!E49)</f>
        <v>20958.7993879914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>
      <c r="A50" s="5"/>
      <c r="B50" s="6" t="s">
        <v>50</v>
      </c>
      <c r="C50" s="6"/>
      <c r="E50" s="49">
        <f>(1+INCR)*('FY09'!E50)</f>
        <v>25000.16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ht="13.5">
      <c r="A51" s="5"/>
      <c r="B51" s="6" t="s">
        <v>51</v>
      </c>
      <c r="C51" s="6"/>
      <c r="E51" s="49">
        <f>(1+INCR)*('FY09'!E51)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horizontalDpi="300" verticalDpi="300" orientation="landscape" scale="70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G7" sqref="G7"/>
    </sheetView>
  </sheetViews>
  <sheetFormatPr defaultColWidth="9.140625" defaultRowHeight="12.75"/>
  <cols>
    <col min="16" max="16" width="12.57421875" style="0" customWidth="1"/>
    <col min="17" max="17" width="3.00390625" style="0" customWidth="1"/>
    <col min="18" max="18" width="9.140625" style="0" hidden="1" customWidth="1"/>
    <col min="19" max="19" width="2.00390625" style="0" customWidth="1"/>
  </cols>
  <sheetData>
    <row r="1" spans="1:20" ht="12.75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.75">
      <c r="A3" s="5"/>
      <c r="B3" s="6"/>
      <c r="C3" s="6"/>
      <c r="D3" s="6"/>
      <c r="E3" s="6"/>
      <c r="F3" s="6" t="s">
        <v>69</v>
      </c>
      <c r="G3" s="6"/>
      <c r="H3" s="6"/>
      <c r="I3" s="6"/>
      <c r="J3" s="6"/>
      <c r="K3" s="39" t="s">
        <v>63</v>
      </c>
      <c r="L3" s="40" t="s">
        <v>62</v>
      </c>
      <c r="M3" s="41">
        <v>0</v>
      </c>
      <c r="N3" s="38" t="s">
        <v>61</v>
      </c>
      <c r="O3" s="7"/>
      <c r="P3" s="7"/>
      <c r="Q3" s="7"/>
      <c r="R3" s="7"/>
      <c r="S3" s="7"/>
      <c r="T3" s="7"/>
    </row>
    <row r="4" spans="1:20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ht="13.5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ht="13.5">
      <c r="A7" s="9" t="s">
        <v>11</v>
      </c>
      <c r="B7" s="19">
        <f>(1+INCR)*('FY10'!B7)</f>
        <v>0</v>
      </c>
      <c r="C7" s="19">
        <f>(1+INCR)*('FY10'!C7)</f>
        <v>0</v>
      </c>
      <c r="D7" s="19">
        <f>(1+INCR)*('FY10'!D7)</f>
        <v>0</v>
      </c>
      <c r="E7" s="19">
        <f>(1+INCR)*('FY10'!E7)</f>
        <v>0</v>
      </c>
      <c r="F7" s="19">
        <f>(1+INCR)*('FY10'!F7)</f>
        <v>0</v>
      </c>
      <c r="G7" s="19">
        <f>(1+INCR)*('FY10'!G7)</f>
        <v>0</v>
      </c>
      <c r="H7" s="19">
        <f>(1+INCR)*('FY10'!H7)</f>
        <v>0</v>
      </c>
      <c r="I7" s="19">
        <f>(1+INCR)*('FY10'!I7)</f>
        <v>0</v>
      </c>
      <c r="J7" s="19">
        <f>(1+INCR)*('FY10'!J7)</f>
        <v>0</v>
      </c>
      <c r="K7" s="19">
        <f>(1+INCR)*('FY10'!K7)</f>
        <v>0</v>
      </c>
      <c r="L7" s="19">
        <f>(1+INCR)*('FY10'!L7)</f>
        <v>0</v>
      </c>
      <c r="M7" s="19">
        <f>(1+INCR)*('FY10'!M7)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ht="13.5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ht="13.5">
      <c r="A9" s="9" t="s">
        <v>13</v>
      </c>
      <c r="B9" s="19">
        <f>(1+INCR)*('FY10'!B9)</f>
        <v>0</v>
      </c>
      <c r="C9" s="19">
        <f>(1+INCR)*('FY10'!C9)</f>
        <v>0</v>
      </c>
      <c r="D9" s="19">
        <f>(1+INCR)*('FY10'!D9)</f>
        <v>0</v>
      </c>
      <c r="E9" s="19">
        <f>(1+INCR)*('FY10'!E9)</f>
        <v>0</v>
      </c>
      <c r="F9" s="19">
        <f>(1+INCR)*('FY10'!F9)</f>
        <v>0</v>
      </c>
      <c r="G9" s="19">
        <f>(1+INCR)*('FY10'!G9)</f>
        <v>0</v>
      </c>
      <c r="H9" s="19">
        <f>(1+INCR)*('FY10'!H9)</f>
        <v>0</v>
      </c>
      <c r="I9" s="19">
        <f>(1+INCR)*('FY10'!I9)</f>
        <v>0</v>
      </c>
      <c r="J9" s="19">
        <f>(1+INCR)*('FY10'!J9)</f>
        <v>0</v>
      </c>
      <c r="K9" s="19">
        <f>(1+INCR)*('FY10'!K9)</f>
        <v>0</v>
      </c>
      <c r="L9" s="19">
        <f>(1+INCR)*('FY10'!L9)</f>
        <v>0</v>
      </c>
      <c r="M9" s="19">
        <f>(1+INCR)*('FY10'!M9)</f>
        <v>0</v>
      </c>
      <c r="N9" s="20"/>
      <c r="O9" s="21"/>
      <c r="P9" s="20"/>
      <c r="Q9" s="22"/>
      <c r="R9" s="22"/>
      <c r="S9" s="22"/>
      <c r="T9" s="21"/>
    </row>
    <row r="10" spans="1:20" ht="13.5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ht="13.5">
      <c r="A11" s="9" t="s">
        <v>14</v>
      </c>
      <c r="B11" s="19">
        <f>(1+INCR)*('FY10'!B11)</f>
        <v>0</v>
      </c>
      <c r="C11" s="19">
        <f>(1+INCR)*('FY10'!C11)</f>
        <v>0</v>
      </c>
      <c r="D11" s="19">
        <f>(1+INCR)*('FY10'!D11)</f>
        <v>0</v>
      </c>
      <c r="E11" s="19">
        <f>(1+INCR)*('FY10'!E11)</f>
        <v>0</v>
      </c>
      <c r="F11" s="19">
        <f>(1+INCR)*('FY10'!F11)</f>
        <v>0</v>
      </c>
      <c r="G11" s="19">
        <f>(1+INCR)*('FY10'!G11)</f>
        <v>0</v>
      </c>
      <c r="H11" s="19">
        <f>(1+INCR)*('FY10'!H11)</f>
        <v>0</v>
      </c>
      <c r="I11" s="19">
        <f>(1+INCR)*('FY10'!I11)</f>
        <v>0</v>
      </c>
      <c r="J11" s="19">
        <f>(1+INCR)*('FY10'!J11)</f>
        <v>0</v>
      </c>
      <c r="K11" s="19">
        <f>(1+INCR)*('FY10'!K11)</f>
        <v>0</v>
      </c>
      <c r="L11" s="19">
        <f>(1+INCR)*('FY10'!L11)</f>
        <v>0</v>
      </c>
      <c r="M11" s="19">
        <f>(1+INCR)*('FY10'!M11)</f>
        <v>0</v>
      </c>
      <c r="N11" s="20"/>
      <c r="O11" s="21"/>
      <c r="P11" s="20"/>
      <c r="Q11" s="22"/>
      <c r="R11" s="22"/>
      <c r="S11" s="22"/>
      <c r="T11" s="21"/>
    </row>
    <row r="12" spans="1:20" ht="13.5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ht="13.5">
      <c r="A13" s="9" t="s">
        <v>15</v>
      </c>
      <c r="B13" s="19">
        <f>(1+INCR)*('FY10'!B13)</f>
        <v>0</v>
      </c>
      <c r="C13" s="19">
        <f>(1+INCR)*('FY10'!C13)</f>
        <v>0</v>
      </c>
      <c r="D13" s="19">
        <f>(1+INCR)*('FY10'!D13)</f>
        <v>0</v>
      </c>
      <c r="E13" s="19">
        <f>(1+INCR)*('FY10'!E13)</f>
        <v>0</v>
      </c>
      <c r="F13" s="19">
        <f>(1+INCR)*('FY10'!F13)</f>
        <v>0</v>
      </c>
      <c r="G13" s="19">
        <f>(1+INCR)*('FY10'!G13)</f>
        <v>0</v>
      </c>
      <c r="H13" s="19">
        <f>(1+INCR)*('FY10'!H13)</f>
        <v>0</v>
      </c>
      <c r="I13" s="19">
        <f>(1+INCR)*('FY10'!I13)</f>
        <v>0</v>
      </c>
      <c r="J13" s="19">
        <f>(1+INCR)*('FY10'!J13)</f>
        <v>0</v>
      </c>
      <c r="K13" s="19">
        <f>(1+INCR)*('FY10'!K13)</f>
        <v>0</v>
      </c>
      <c r="L13" s="19">
        <f>(1+INCR)*('FY10'!L13)</f>
        <v>0</v>
      </c>
      <c r="M13" s="19">
        <f>(1+INCR)*('FY10'!M13)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ht="13.5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ht="54">
      <c r="A15" s="9" t="s">
        <v>17</v>
      </c>
      <c r="B15" s="19">
        <f>(1+INCR)*('FY10'!B15)</f>
        <v>0</v>
      </c>
      <c r="C15" s="19">
        <f>(1+INCR)*('FY10'!C15)</f>
        <v>0</v>
      </c>
      <c r="D15" s="19">
        <f>(1+INCR)*('FY10'!D15)</f>
        <v>0</v>
      </c>
      <c r="E15" s="19">
        <f>(1+INCR)*('FY10'!E15)</f>
        <v>0</v>
      </c>
      <c r="F15" s="19">
        <f>(1+INCR)*('FY10'!F15)</f>
        <v>0</v>
      </c>
      <c r="G15" s="19">
        <f>(1+INCR)*('FY10'!G15)</f>
        <v>0</v>
      </c>
      <c r="H15" s="19">
        <f>(1+INCR)*('FY10'!H15)</f>
        <v>0</v>
      </c>
      <c r="I15" s="19">
        <f>(1+INCR)*('FY10'!I15)</f>
        <v>0</v>
      </c>
      <c r="J15" s="19">
        <f>(1+INCR)*('FY10'!J15)</f>
        <v>0</v>
      </c>
      <c r="K15" s="19">
        <f>(1+INCR)*('FY10'!K15)</f>
        <v>0</v>
      </c>
      <c r="L15" s="19">
        <f>(1+INCR)*('FY10'!L15)</f>
        <v>0</v>
      </c>
      <c r="M15" s="19">
        <f>(1+INCR)*('FY10'!M15)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ht="13.5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ht="81">
      <c r="A17" s="9" t="s">
        <v>22</v>
      </c>
      <c r="B17" s="19">
        <f>(1+INCR)*('FY10'!B17)</f>
        <v>0</v>
      </c>
      <c r="C17" s="19">
        <f>(1+INCR)*('FY10'!C17)</f>
        <v>0</v>
      </c>
      <c r="D17" s="19">
        <f>(1+INCR)*('FY10'!D17)</f>
        <v>0</v>
      </c>
      <c r="E17" s="19">
        <f>(1+INCR)*('FY10'!E17)</f>
        <v>0</v>
      </c>
      <c r="F17" s="19">
        <f>(1+INCR)*('FY10'!F17)</f>
        <v>0</v>
      </c>
      <c r="G17" s="19">
        <f>(1+INCR)*('FY10'!G17)</f>
        <v>0</v>
      </c>
      <c r="H17" s="19">
        <f>(1+INCR)*('FY10'!H17)</f>
        <v>0</v>
      </c>
      <c r="I17" s="19">
        <f>(1+INCR)*('FY10'!I17)</f>
        <v>0</v>
      </c>
      <c r="J17" s="19">
        <f>(1+INCR)*('FY10'!J17)</f>
        <v>0</v>
      </c>
      <c r="K17" s="19">
        <f>(1+INCR)*('FY10'!K17)</f>
        <v>0</v>
      </c>
      <c r="L17" s="19">
        <f>(1+INCR)*('FY10'!L17)</f>
        <v>0</v>
      </c>
      <c r="M17" s="19">
        <f>(1+INCR)*('FY10'!M17)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ht="13.5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ht="40.5">
      <c r="A19" s="9" t="s">
        <v>27</v>
      </c>
      <c r="B19" s="19">
        <f>(1+INCR)*('FY10'!B19)</f>
        <v>0</v>
      </c>
      <c r="C19" s="19">
        <f>(1+INCR)*('FY10'!C19)</f>
        <v>0</v>
      </c>
      <c r="D19" s="19">
        <f>(1+INCR)*('FY10'!D19)</f>
        <v>0</v>
      </c>
      <c r="E19" s="19">
        <f>(1+INCR)*('FY10'!E19)</f>
        <v>0</v>
      </c>
      <c r="F19" s="19">
        <f>(1+INCR)*('FY10'!F19)</f>
        <v>0</v>
      </c>
      <c r="G19" s="19">
        <f>(1+INCR)*('FY10'!G19)</f>
        <v>0</v>
      </c>
      <c r="H19" s="19">
        <f>(1+INCR)*('FY10'!H19)</f>
        <v>0</v>
      </c>
      <c r="I19" s="19">
        <f>(1+INCR)*('FY10'!I19)</f>
        <v>0</v>
      </c>
      <c r="J19" s="19">
        <f>(1+INCR)*('FY10'!J19)</f>
        <v>0</v>
      </c>
      <c r="K19" s="19">
        <f>(1+INCR)*('FY10'!K19)</f>
        <v>0</v>
      </c>
      <c r="L19" s="19">
        <f>(1+INCR)*('FY10'!L19)</f>
        <v>0</v>
      </c>
      <c r="M19" s="19">
        <f>(1+INCR)*('FY10'!M19)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ht="13.5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ht="27">
      <c r="A21" s="9" t="s">
        <v>29</v>
      </c>
      <c r="B21" s="19">
        <f>(1+INCR)*('FY10'!B21)</f>
        <v>0</v>
      </c>
      <c r="C21" s="19">
        <f>(1+INCR)*('FY10'!C21)</f>
        <v>0</v>
      </c>
      <c r="D21" s="19">
        <f>(1+INCR)*('FY10'!D21)</f>
        <v>0</v>
      </c>
      <c r="E21" s="19">
        <f>(1+INCR)*('FY10'!E21)</f>
        <v>0</v>
      </c>
      <c r="F21" s="19">
        <f>(1+INCR)*('FY10'!F21)</f>
        <v>0</v>
      </c>
      <c r="G21" s="19">
        <f>(1+INCR)*('FY10'!G21)</f>
        <v>0</v>
      </c>
      <c r="H21" s="19">
        <f>(1+INCR)*('FY10'!H21)</f>
        <v>0</v>
      </c>
      <c r="I21" s="19">
        <f>(1+INCR)*('FY10'!I21)</f>
        <v>0</v>
      </c>
      <c r="J21" s="19">
        <f>(1+INCR)*('FY10'!J21)</f>
        <v>0</v>
      </c>
      <c r="K21" s="19">
        <f>(1+INCR)*('FY10'!K21)</f>
        <v>0</v>
      </c>
      <c r="L21" s="19">
        <f>(1+INCR)*('FY10'!L21)</f>
        <v>0</v>
      </c>
      <c r="M21" s="19">
        <f>(1+INCR)*('FY10'!M21)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ht="13.5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ht="13.5">
      <c r="A23" s="9" t="s">
        <v>33</v>
      </c>
      <c r="B23" s="19">
        <f>(1+INCR)*('FY10'!B23)</f>
        <v>0</v>
      </c>
      <c r="C23" s="19">
        <f>(1+INCR)*('FY10'!C23)</f>
        <v>0</v>
      </c>
      <c r="D23" s="19">
        <f>(1+INCR)*('FY10'!D23)</f>
        <v>0</v>
      </c>
      <c r="E23" s="19">
        <f>(1+INCR)*('FY10'!E23)</f>
        <v>0</v>
      </c>
      <c r="F23" s="19">
        <f>(1+INCR)*('FY10'!F23)</f>
        <v>0</v>
      </c>
      <c r="G23" s="19">
        <f>(1+INCR)*('FY10'!G23)</f>
        <v>0</v>
      </c>
      <c r="H23" s="19">
        <f>(1+INCR)*('FY10'!H23)</f>
        <v>0</v>
      </c>
      <c r="I23" s="19">
        <f>(1+INCR)*('FY10'!I23)</f>
        <v>0</v>
      </c>
      <c r="J23" s="19">
        <f>(1+INCR)*('FY10'!J23)</f>
        <v>0</v>
      </c>
      <c r="K23" s="19">
        <f>(1+INCR)*('FY10'!K23)</f>
        <v>0</v>
      </c>
      <c r="L23" s="19">
        <f>(1+INCR)*('FY10'!L23)</f>
        <v>0</v>
      </c>
      <c r="M23" s="19">
        <f>(1+INCR)*('FY10'!M23)</f>
        <v>0</v>
      </c>
      <c r="N23" s="20"/>
      <c r="O23" s="21"/>
      <c r="P23" s="20"/>
      <c r="Q23" s="22"/>
      <c r="R23" s="22"/>
      <c r="S23" s="22"/>
      <c r="T23" s="21"/>
    </row>
    <row r="24" spans="1:20" ht="13.5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ht="13.5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2.75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ht="12.75">
      <c r="A34" s="8" t="s">
        <v>68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0.025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ht="12.75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ht="13.5">
      <c r="A37" s="5" t="s">
        <v>37</v>
      </c>
      <c r="B37" s="5" t="s">
        <v>38</v>
      </c>
      <c r="C37" s="5"/>
      <c r="D37" s="8"/>
      <c r="E37" s="42">
        <f>(1+INCR)*('FY10'!E37)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ht="13.5">
      <c r="A38" s="5"/>
      <c r="B38" s="5" t="s">
        <v>39</v>
      </c>
      <c r="C38" s="5"/>
      <c r="D38" s="8"/>
      <c r="E38" s="42">
        <f>(1+INCR)*('FY10'!E38)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ht="13.5">
      <c r="A39" s="5"/>
      <c r="B39" s="5" t="s">
        <v>40</v>
      </c>
      <c r="C39" s="5"/>
      <c r="D39" s="8"/>
      <c r="E39" s="42">
        <f>(1+INCR)*('FY10'!E39)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ht="13.5">
      <c r="A40" s="5"/>
      <c r="B40" s="5"/>
      <c r="C40" s="5"/>
      <c r="D40" s="8"/>
      <c r="E40" s="5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3.5">
      <c r="A41" s="5" t="s">
        <v>41</v>
      </c>
      <c r="B41" s="5"/>
      <c r="C41" s="5"/>
      <c r="D41" s="8"/>
      <c r="E41" s="30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3.5">
      <c r="A42" s="5"/>
      <c r="B42" s="5" t="s">
        <v>42</v>
      </c>
      <c r="C42" s="5"/>
      <c r="D42" s="8"/>
      <c r="E42" s="49">
        <f>(1+INCR)*('FY10'!E42)</f>
        <v>41937.39888749999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ht="13.5">
      <c r="A43" s="5"/>
      <c r="B43" s="6" t="s">
        <v>43</v>
      </c>
      <c r="C43" s="6"/>
      <c r="D43" s="36"/>
      <c r="E43" s="49">
        <f>(1+INCR)*('FY10'!E43)</f>
        <v>47487.71418124999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20" ht="13.5">
      <c r="A44" s="5"/>
      <c r="B44" s="6" t="s">
        <v>45</v>
      </c>
      <c r="C44" s="6"/>
      <c r="D44" s="36"/>
      <c r="E44" s="49">
        <f>(1+INCR)*('FY10'!E44)</f>
        <v>26393.749999999996</v>
      </c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7"/>
      <c r="S44" s="37"/>
      <c r="T44" s="37"/>
    </row>
    <row r="45" spans="1:20" ht="13.5">
      <c r="A45" s="5"/>
      <c r="B45" s="6" t="s">
        <v>46</v>
      </c>
      <c r="C45" s="6"/>
      <c r="D45" s="36"/>
      <c r="E45" s="49">
        <f>(1+INCR)*('FY10'!E45)</f>
        <v>75429.1145</v>
      </c>
      <c r="F45" s="36"/>
      <c r="G45" s="36"/>
      <c r="H45" s="36"/>
      <c r="I45" s="36"/>
      <c r="J45" s="36"/>
      <c r="K45" s="36"/>
      <c r="L45" s="36"/>
      <c r="M45" s="36"/>
      <c r="N45" s="37"/>
      <c r="O45" s="37"/>
      <c r="P45" s="37"/>
      <c r="Q45" s="37"/>
      <c r="R45" s="37"/>
      <c r="S45" s="37"/>
      <c r="T45" s="37"/>
    </row>
    <row r="46" spans="1:20" ht="13.5">
      <c r="A46" s="5"/>
      <c r="B46" s="6" t="s">
        <v>47</v>
      </c>
      <c r="C46" s="6"/>
      <c r="D46" s="36"/>
      <c r="E46" s="49">
        <f>(1+INCR)*('FY10'!E46)</f>
        <v>9299.045999999998</v>
      </c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7"/>
      <c r="T46" s="37"/>
    </row>
    <row r="47" spans="1:20" ht="12.75">
      <c r="A47" s="5"/>
      <c r="B47" s="6"/>
      <c r="C47" s="6"/>
      <c r="D47" s="36"/>
      <c r="E47" s="43"/>
      <c r="F47" s="36"/>
      <c r="G47" s="36"/>
      <c r="H47" s="36"/>
      <c r="I47" s="36"/>
      <c r="J47" s="36"/>
      <c r="K47" s="36"/>
      <c r="L47" s="36"/>
      <c r="M47" s="36"/>
      <c r="N47" s="37"/>
      <c r="O47" s="37"/>
      <c r="P47" s="37"/>
      <c r="Q47" s="37"/>
      <c r="R47" s="37"/>
      <c r="S47" s="37"/>
      <c r="T47" s="37"/>
    </row>
    <row r="48" spans="1:20" ht="12.75">
      <c r="A48" s="5" t="s">
        <v>48</v>
      </c>
      <c r="B48" s="6"/>
      <c r="C48" s="6"/>
      <c r="D48" s="36"/>
      <c r="E48" s="43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7"/>
      <c r="T48" s="37"/>
    </row>
    <row r="49" spans="1:20" ht="13.5">
      <c r="A49" s="5"/>
      <c r="B49" s="6" t="s">
        <v>49</v>
      </c>
      <c r="C49" s="6"/>
      <c r="D49" s="36"/>
      <c r="E49" s="49">
        <f>(1+INCR)*('FY10'!E49)</f>
        <v>21482.769372691182</v>
      </c>
      <c r="F49" s="36"/>
      <c r="G49" s="36"/>
      <c r="H49" s="36"/>
      <c r="I49" s="36"/>
      <c r="J49" s="36"/>
      <c r="K49" s="36"/>
      <c r="L49" s="36"/>
      <c r="M49" s="36"/>
      <c r="N49" s="37"/>
      <c r="O49" s="37"/>
      <c r="P49" s="37"/>
      <c r="Q49" s="37"/>
      <c r="R49" s="37"/>
      <c r="S49" s="37"/>
      <c r="T49" s="37"/>
    </row>
    <row r="50" spans="1:20" ht="13.5">
      <c r="A50" s="5"/>
      <c r="B50" s="6" t="s">
        <v>50</v>
      </c>
      <c r="C50" s="6"/>
      <c r="D50" s="36"/>
      <c r="E50" s="49">
        <f>(1+INCR)*('FY10'!E50)</f>
        <v>25625.163999999997</v>
      </c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</row>
    <row r="51" spans="1:20" ht="13.5">
      <c r="A51" s="5"/>
      <c r="B51" s="6" t="s">
        <v>51</v>
      </c>
      <c r="C51" s="6"/>
      <c r="D51" s="36"/>
      <c r="E51" s="49">
        <f>(1+INCR)*('FY10'!E51)</f>
        <v>0</v>
      </c>
      <c r="F51" s="36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7"/>
      <c r="T51" s="37"/>
    </row>
    <row r="52" spans="1:20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7"/>
      <c r="T52" s="37"/>
    </row>
    <row r="53" spans="1:20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</row>
    <row r="54" spans="1:20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7"/>
      <c r="P54" s="37"/>
      <c r="Q54" s="37"/>
      <c r="R54" s="37"/>
      <c r="S54" s="37"/>
      <c r="T54" s="37"/>
    </row>
    <row r="55" spans="1:20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37"/>
      <c r="P55" s="37"/>
      <c r="Q55" s="37"/>
      <c r="R55" s="37"/>
      <c r="S55" s="37"/>
      <c r="T55" s="37"/>
    </row>
    <row r="56" spans="1:20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37"/>
      <c r="P56" s="37"/>
      <c r="Q56" s="37"/>
      <c r="R56" s="37"/>
      <c r="S56" s="37"/>
      <c r="T56" s="37"/>
    </row>
    <row r="57" spans="1:20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37"/>
      <c r="P57" s="37"/>
      <c r="Q57" s="37"/>
      <c r="R57" s="37"/>
      <c r="S57" s="37"/>
      <c r="T57" s="37"/>
    </row>
    <row r="58" spans="1:20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7"/>
      <c r="O58" s="37"/>
      <c r="P58" s="37"/>
      <c r="Q58" s="37"/>
      <c r="R58" s="37"/>
      <c r="S58" s="37"/>
      <c r="T58" s="37"/>
    </row>
  </sheetData>
  <sheetProtection/>
  <printOptions/>
  <pageMargins left="0.75" right="0.75" top="1" bottom="1" header="0.5" footer="0.5"/>
  <pageSetup horizontalDpi="600" verticalDpi="600" orientation="landscape" scale="70" r:id="rId1"/>
  <rowBreaks count="1" manualBreakCount="1">
    <brk id="2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B7" sqref="B7"/>
    </sheetView>
  </sheetViews>
  <sheetFormatPr defaultColWidth="9.140625" defaultRowHeight="12.75"/>
  <sheetData>
    <row r="1" spans="1:20" ht="12.75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.75">
      <c r="A3" s="5"/>
      <c r="B3" s="6"/>
      <c r="C3" s="6"/>
      <c r="D3" s="6"/>
      <c r="E3" s="6"/>
      <c r="F3" s="6" t="s">
        <v>74</v>
      </c>
      <c r="G3" s="6"/>
      <c r="H3" s="6"/>
      <c r="I3" s="6"/>
      <c r="J3" s="6"/>
      <c r="K3" s="39" t="s">
        <v>63</v>
      </c>
      <c r="L3" s="40" t="s">
        <v>62</v>
      </c>
      <c r="M3" s="41">
        <v>0.01</v>
      </c>
      <c r="N3" s="38" t="s">
        <v>61</v>
      </c>
      <c r="O3" s="7"/>
      <c r="P3" s="7"/>
      <c r="Q3" s="7"/>
      <c r="R3" s="7"/>
      <c r="S3" s="7"/>
      <c r="T3" s="7"/>
    </row>
    <row r="4" spans="1:20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ht="13.5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ht="13.5">
      <c r="A7" s="9" t="s">
        <v>11</v>
      </c>
      <c r="B7" s="19">
        <f>(1+INCR)*('FY10'!B7)</f>
        <v>0</v>
      </c>
      <c r="C7" s="19">
        <f>(1+INCR)*('FY10'!C7)</f>
        <v>0</v>
      </c>
      <c r="D7" s="19">
        <f>(1+INCR)*('FY10'!D7)</f>
        <v>0</v>
      </c>
      <c r="E7" s="19">
        <f>(1+INCR)*('FY10'!E7)</f>
        <v>0</v>
      </c>
      <c r="F7" s="19">
        <f>(1+INCR)*('FY10'!F7)</f>
        <v>0</v>
      </c>
      <c r="G7" s="19">
        <f>(1+INCR)*('FY10'!G7)</f>
        <v>0</v>
      </c>
      <c r="H7" s="19">
        <f>(1+INCR)*('FY10'!H7)</f>
        <v>0</v>
      </c>
      <c r="I7" s="19">
        <f>(1+INCR)*('FY10'!I7)</f>
        <v>0</v>
      </c>
      <c r="J7" s="19">
        <f>(1+INCR)*('FY10'!J7)</f>
        <v>0</v>
      </c>
      <c r="K7" s="19">
        <f>(1+INCR)*('FY10'!K7)</f>
        <v>0</v>
      </c>
      <c r="L7" s="19">
        <f>(1+INCR)*('FY10'!L7)</f>
        <v>0</v>
      </c>
      <c r="M7" s="19">
        <f>(1+INCR)*('FY10'!M7)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ht="13.5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ht="13.5">
      <c r="A9" s="9" t="s">
        <v>13</v>
      </c>
      <c r="B9" s="19">
        <f>(1+INCR)*('FY10'!B9)</f>
        <v>0</v>
      </c>
      <c r="C9" s="19">
        <f>(1+INCR)*('FY10'!C9)</f>
        <v>0</v>
      </c>
      <c r="D9" s="19">
        <f>(1+INCR)*('FY10'!D9)</f>
        <v>0</v>
      </c>
      <c r="E9" s="19">
        <f>(1+INCR)*('FY10'!E9)</f>
        <v>0</v>
      </c>
      <c r="F9" s="19">
        <f>(1+INCR)*('FY10'!F9)</f>
        <v>0</v>
      </c>
      <c r="G9" s="19">
        <f>(1+INCR)*('FY10'!G9)</f>
        <v>0</v>
      </c>
      <c r="H9" s="19">
        <f>(1+INCR)*('FY10'!H9)</f>
        <v>0</v>
      </c>
      <c r="I9" s="19">
        <f>(1+INCR)*('FY10'!I9)</f>
        <v>0</v>
      </c>
      <c r="J9" s="19">
        <f>(1+INCR)*('FY10'!J9)</f>
        <v>0</v>
      </c>
      <c r="K9" s="19">
        <f>(1+INCR)*('FY10'!K9)</f>
        <v>0</v>
      </c>
      <c r="L9" s="19">
        <f>(1+INCR)*('FY10'!L9)</f>
        <v>0</v>
      </c>
      <c r="M9" s="19">
        <f>(1+INCR)*('FY10'!M9)</f>
        <v>0</v>
      </c>
      <c r="N9" s="20"/>
      <c r="O9" s="21"/>
      <c r="P9" s="20"/>
      <c r="Q9" s="22"/>
      <c r="R9" s="22"/>
      <c r="S9" s="22"/>
      <c r="T9" s="21"/>
    </row>
    <row r="10" spans="1:20" ht="13.5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ht="13.5">
      <c r="A11" s="9" t="s">
        <v>14</v>
      </c>
      <c r="B11" s="19">
        <f>(1+INCR)*('FY10'!B11)</f>
        <v>0</v>
      </c>
      <c r="C11" s="19">
        <f>(1+INCR)*('FY10'!C11)</f>
        <v>0</v>
      </c>
      <c r="D11" s="19">
        <f>(1+INCR)*('FY10'!D11)</f>
        <v>0</v>
      </c>
      <c r="E11" s="19">
        <f>(1+INCR)*('FY10'!E11)</f>
        <v>0</v>
      </c>
      <c r="F11" s="19">
        <f>(1+INCR)*('FY10'!F11)</f>
        <v>0</v>
      </c>
      <c r="G11" s="19">
        <f>(1+INCR)*('FY10'!G11)</f>
        <v>0</v>
      </c>
      <c r="H11" s="19">
        <f>(1+INCR)*('FY10'!H11)</f>
        <v>0</v>
      </c>
      <c r="I11" s="19">
        <f>(1+INCR)*('FY10'!I11)</f>
        <v>0</v>
      </c>
      <c r="J11" s="19">
        <f>(1+INCR)*('FY10'!J11)</f>
        <v>0</v>
      </c>
      <c r="K11" s="19">
        <f>(1+INCR)*('FY10'!K11)</f>
        <v>0</v>
      </c>
      <c r="L11" s="19">
        <f>(1+INCR)*('FY10'!L11)</f>
        <v>0</v>
      </c>
      <c r="M11" s="19">
        <f>(1+INCR)*('FY10'!M11)</f>
        <v>0</v>
      </c>
      <c r="N11" s="20"/>
      <c r="O11" s="21"/>
      <c r="P11" s="20"/>
      <c r="Q11" s="22"/>
      <c r="R11" s="22"/>
      <c r="S11" s="22"/>
      <c r="T11" s="21"/>
    </row>
    <row r="12" spans="1:20" ht="13.5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ht="27">
      <c r="A13" s="9" t="s">
        <v>15</v>
      </c>
      <c r="B13" s="19">
        <f>(1+INCR)*('FY10'!B13)</f>
        <v>0</v>
      </c>
      <c r="C13" s="19">
        <f>(1+INCR)*('FY10'!C13)</f>
        <v>0</v>
      </c>
      <c r="D13" s="19">
        <f>(1+INCR)*('FY10'!D13)</f>
        <v>0</v>
      </c>
      <c r="E13" s="19">
        <f>(1+INCR)*('FY10'!E13)</f>
        <v>0</v>
      </c>
      <c r="F13" s="19">
        <f>(1+INCR)*('FY10'!F13)</f>
        <v>0</v>
      </c>
      <c r="G13" s="19">
        <f>(1+INCR)*('FY10'!G13)</f>
        <v>0</v>
      </c>
      <c r="H13" s="19">
        <f>(1+INCR)*('FY10'!H13)</f>
        <v>0</v>
      </c>
      <c r="I13" s="19">
        <f>(1+INCR)*('FY10'!I13)</f>
        <v>0</v>
      </c>
      <c r="J13" s="19">
        <f>(1+INCR)*('FY10'!J13)</f>
        <v>0</v>
      </c>
      <c r="K13" s="19">
        <f>(1+INCR)*('FY10'!K13)</f>
        <v>0</v>
      </c>
      <c r="L13" s="19">
        <f>(1+INCR)*('FY10'!L13)</f>
        <v>0</v>
      </c>
      <c r="M13" s="19">
        <f>(1+INCR)*('FY10'!M13)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ht="13.5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ht="54">
      <c r="A15" s="9" t="s">
        <v>17</v>
      </c>
      <c r="B15" s="19">
        <f>(1+INCR)*('FY10'!B15)</f>
        <v>0</v>
      </c>
      <c r="C15" s="19">
        <f>(1+INCR)*('FY10'!C15)</f>
        <v>0</v>
      </c>
      <c r="D15" s="19">
        <f>(1+INCR)*('FY10'!D15)</f>
        <v>0</v>
      </c>
      <c r="E15" s="19">
        <f>(1+INCR)*('FY10'!E15)</f>
        <v>0</v>
      </c>
      <c r="F15" s="19">
        <f>(1+INCR)*('FY10'!F15)</f>
        <v>0</v>
      </c>
      <c r="G15" s="19">
        <f>(1+INCR)*('FY10'!G15)</f>
        <v>0</v>
      </c>
      <c r="H15" s="19">
        <f>(1+INCR)*('FY10'!H15)</f>
        <v>0</v>
      </c>
      <c r="I15" s="19">
        <f>(1+INCR)*('FY10'!I15)</f>
        <v>0</v>
      </c>
      <c r="J15" s="19">
        <f>(1+INCR)*('FY10'!J15)</f>
        <v>0</v>
      </c>
      <c r="K15" s="19">
        <f>(1+INCR)*('FY10'!K15)</f>
        <v>0</v>
      </c>
      <c r="L15" s="19">
        <f>(1+INCR)*('FY10'!L15)</f>
        <v>0</v>
      </c>
      <c r="M15" s="19">
        <f>(1+INCR)*('FY10'!M15)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ht="13.5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ht="81">
      <c r="A17" s="9" t="s">
        <v>22</v>
      </c>
      <c r="B17" s="19">
        <f>(1+INCR)*('FY10'!B17)</f>
        <v>0</v>
      </c>
      <c r="C17" s="19">
        <f>(1+INCR)*('FY10'!C17)</f>
        <v>0</v>
      </c>
      <c r="D17" s="19">
        <f>(1+INCR)*('FY10'!D17)</f>
        <v>0</v>
      </c>
      <c r="E17" s="19">
        <f>(1+INCR)*('FY10'!E17)</f>
        <v>0</v>
      </c>
      <c r="F17" s="19">
        <f>(1+INCR)*('FY10'!F17)</f>
        <v>0</v>
      </c>
      <c r="G17" s="19">
        <f>(1+INCR)*('FY10'!G17)</f>
        <v>0</v>
      </c>
      <c r="H17" s="19">
        <f>(1+INCR)*('FY10'!H17)</f>
        <v>0</v>
      </c>
      <c r="I17" s="19">
        <f>(1+INCR)*('FY10'!I17)</f>
        <v>0</v>
      </c>
      <c r="J17" s="19">
        <f>(1+INCR)*('FY10'!J17)</f>
        <v>0</v>
      </c>
      <c r="K17" s="19">
        <f>(1+INCR)*('FY10'!K17)</f>
        <v>0</v>
      </c>
      <c r="L17" s="19">
        <f>(1+INCR)*('FY10'!L17)</f>
        <v>0</v>
      </c>
      <c r="M17" s="19">
        <f>(1+INCR)*('FY10'!M17)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ht="13.5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ht="40.5">
      <c r="A19" s="9" t="s">
        <v>27</v>
      </c>
      <c r="B19" s="19">
        <f>(1+INCR)*('FY10'!B19)</f>
        <v>0</v>
      </c>
      <c r="C19" s="19">
        <f>(1+INCR)*('FY10'!C19)</f>
        <v>0</v>
      </c>
      <c r="D19" s="19">
        <f>(1+INCR)*('FY10'!D19)</f>
        <v>0</v>
      </c>
      <c r="E19" s="19">
        <f>(1+INCR)*('FY10'!E19)</f>
        <v>0</v>
      </c>
      <c r="F19" s="19">
        <f>(1+INCR)*('FY10'!F19)</f>
        <v>0</v>
      </c>
      <c r="G19" s="19">
        <f>(1+INCR)*('FY10'!G19)</f>
        <v>0</v>
      </c>
      <c r="H19" s="19">
        <f>(1+INCR)*('FY10'!H19)</f>
        <v>0</v>
      </c>
      <c r="I19" s="19">
        <f>(1+INCR)*('FY10'!I19)</f>
        <v>0</v>
      </c>
      <c r="J19" s="19">
        <f>(1+INCR)*('FY10'!J19)</f>
        <v>0</v>
      </c>
      <c r="K19" s="19">
        <f>(1+INCR)*('FY10'!K19)</f>
        <v>0</v>
      </c>
      <c r="L19" s="19">
        <f>(1+INCR)*('FY10'!L19)</f>
        <v>0</v>
      </c>
      <c r="M19" s="19">
        <f>(1+INCR)*('FY10'!M19)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ht="13.5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ht="27">
      <c r="A21" s="9" t="s">
        <v>29</v>
      </c>
      <c r="B21" s="19">
        <f>(1+INCR)*('FY10'!B21)</f>
        <v>0</v>
      </c>
      <c r="C21" s="19">
        <f>(1+INCR)*('FY10'!C21)</f>
        <v>0</v>
      </c>
      <c r="D21" s="19">
        <f>(1+INCR)*('FY10'!D21)</f>
        <v>0</v>
      </c>
      <c r="E21" s="19">
        <f>(1+INCR)*('FY10'!E21)</f>
        <v>0</v>
      </c>
      <c r="F21" s="19">
        <f>(1+INCR)*('FY10'!F21)</f>
        <v>0</v>
      </c>
      <c r="G21" s="19">
        <f>(1+INCR)*('FY10'!G21)</f>
        <v>0</v>
      </c>
      <c r="H21" s="19">
        <f>(1+INCR)*('FY10'!H21)</f>
        <v>0</v>
      </c>
      <c r="I21" s="19">
        <f>(1+INCR)*('FY10'!I21)</f>
        <v>0</v>
      </c>
      <c r="J21" s="19">
        <f>(1+INCR)*('FY10'!J21)</f>
        <v>0</v>
      </c>
      <c r="K21" s="19">
        <f>(1+INCR)*('FY10'!K21)</f>
        <v>0</v>
      </c>
      <c r="L21" s="19">
        <f>(1+INCR)*('FY10'!L21)</f>
        <v>0</v>
      </c>
      <c r="M21" s="19">
        <f>(1+INCR)*('FY10'!M21)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ht="13.5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ht="13.5">
      <c r="A23" s="9" t="s">
        <v>33</v>
      </c>
      <c r="B23" s="19">
        <f>(1+INCR)*('FY10'!B23)</f>
        <v>0</v>
      </c>
      <c r="C23" s="19">
        <f>(1+INCR)*('FY10'!C23)</f>
        <v>0</v>
      </c>
      <c r="D23" s="19">
        <f>(1+INCR)*('FY10'!D23)</f>
        <v>0</v>
      </c>
      <c r="E23" s="19">
        <f>(1+INCR)*('FY10'!E23)</f>
        <v>0</v>
      </c>
      <c r="F23" s="19">
        <f>(1+INCR)*('FY10'!F23)</f>
        <v>0</v>
      </c>
      <c r="G23" s="19">
        <f>(1+INCR)*('FY10'!G23)</f>
        <v>0</v>
      </c>
      <c r="H23" s="19">
        <f>(1+INCR)*('FY10'!H23)</f>
        <v>0</v>
      </c>
      <c r="I23" s="19">
        <f>(1+INCR)*('FY10'!I23)</f>
        <v>0</v>
      </c>
      <c r="J23" s="19">
        <f>(1+INCR)*('FY10'!J23)</f>
        <v>0</v>
      </c>
      <c r="K23" s="19">
        <f>(1+INCR)*('FY10'!K23)</f>
        <v>0</v>
      </c>
      <c r="L23" s="19">
        <f>(1+INCR)*('FY10'!L23)</f>
        <v>0</v>
      </c>
      <c r="M23" s="19">
        <f>(1+INCR)*('FY10'!M23)</f>
        <v>0</v>
      </c>
      <c r="N23" s="20"/>
      <c r="O23" s="21"/>
      <c r="P23" s="20"/>
      <c r="Q23" s="22"/>
      <c r="R23" s="22"/>
      <c r="S23" s="22"/>
      <c r="T23" s="21"/>
    </row>
    <row r="24" spans="1:20" ht="13.5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ht="13.5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2.75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ht="12.75">
      <c r="A34" s="8" t="s">
        <v>68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0.025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ht="12.75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ht="13.5">
      <c r="A37" s="5" t="s">
        <v>37</v>
      </c>
      <c r="B37" s="5" t="s">
        <v>38</v>
      </c>
      <c r="C37" s="5"/>
      <c r="D37" s="8"/>
      <c r="E37" s="42">
        <f>(1+INCR)*('FY10'!E37)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ht="13.5">
      <c r="A38" s="5"/>
      <c r="B38" s="5" t="s">
        <v>39</v>
      </c>
      <c r="C38" s="5"/>
      <c r="D38" s="8"/>
      <c r="E38" s="42">
        <f>(1+INCR)*('FY10'!E38)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ht="13.5">
      <c r="A39" s="5"/>
      <c r="B39" s="5" t="s">
        <v>40</v>
      </c>
      <c r="C39" s="5"/>
      <c r="D39" s="8"/>
      <c r="E39" s="42">
        <f>(1+INCR)*('FY10'!E39)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ht="13.5">
      <c r="A40" s="5"/>
      <c r="B40" s="5"/>
      <c r="C40" s="5"/>
      <c r="D40" s="8"/>
      <c r="E40" s="5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3.5">
      <c r="A41" s="5" t="s">
        <v>41</v>
      </c>
      <c r="B41" s="5"/>
      <c r="C41" s="5"/>
      <c r="D41" s="8"/>
      <c r="E41" s="30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3.5">
      <c r="A42" s="5"/>
      <c r="B42" s="5" t="s">
        <v>42</v>
      </c>
      <c r="C42" s="5"/>
      <c r="D42" s="8"/>
      <c r="E42" s="49">
        <f>(1+INCR)*('FY10'!E42)</f>
        <v>41937.39888749999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ht="13.5">
      <c r="A43" s="5"/>
      <c r="B43" s="6" t="s">
        <v>43</v>
      </c>
      <c r="C43" s="6"/>
      <c r="D43" s="36"/>
      <c r="E43" s="49">
        <f>(1+INCR)*('FY10'!E43)</f>
        <v>47487.71418124999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20" ht="13.5">
      <c r="A44" s="5"/>
      <c r="B44" s="6" t="s">
        <v>45</v>
      </c>
      <c r="C44" s="6"/>
      <c r="D44" s="36"/>
      <c r="E44" s="49">
        <f>(1+INCR)*('FY10'!E44)</f>
        <v>26393.749999999996</v>
      </c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7"/>
      <c r="S44" s="37"/>
      <c r="T44" s="37"/>
    </row>
    <row r="45" spans="1:20" ht="13.5">
      <c r="A45" s="5"/>
      <c r="B45" s="6" t="s">
        <v>46</v>
      </c>
      <c r="C45" s="6"/>
      <c r="D45" s="36"/>
      <c r="E45" s="49">
        <f>(1+INCR)*('FY10'!E45)</f>
        <v>75429.1145</v>
      </c>
      <c r="F45" s="36"/>
      <c r="G45" s="36"/>
      <c r="H45" s="36"/>
      <c r="I45" s="36"/>
      <c r="J45" s="36"/>
      <c r="K45" s="36"/>
      <c r="L45" s="36"/>
      <c r="M45" s="36"/>
      <c r="N45" s="37"/>
      <c r="O45" s="37"/>
      <c r="P45" s="37"/>
      <c r="Q45" s="37"/>
      <c r="R45" s="37"/>
      <c r="S45" s="37"/>
      <c r="T45" s="37"/>
    </row>
    <row r="46" spans="1:20" ht="13.5">
      <c r="A46" s="5"/>
      <c r="B46" s="6" t="s">
        <v>47</v>
      </c>
      <c r="C46" s="6"/>
      <c r="D46" s="36"/>
      <c r="E46" s="49">
        <f>(1+INCR)*('FY10'!E46)</f>
        <v>9299.045999999998</v>
      </c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7"/>
      <c r="T46" s="37"/>
    </row>
    <row r="47" spans="1:20" ht="12.75">
      <c r="A47" s="5"/>
      <c r="B47" s="6"/>
      <c r="C47" s="6"/>
      <c r="D47" s="36"/>
      <c r="E47" s="43"/>
      <c r="F47" s="36"/>
      <c r="G47" s="36"/>
      <c r="H47" s="36"/>
      <c r="I47" s="36"/>
      <c r="J47" s="36"/>
      <c r="K47" s="36"/>
      <c r="L47" s="36"/>
      <c r="M47" s="36"/>
      <c r="N47" s="37"/>
      <c r="O47" s="37"/>
      <c r="P47" s="37"/>
      <c r="Q47" s="37"/>
      <c r="R47" s="37"/>
      <c r="S47" s="37"/>
      <c r="T47" s="37"/>
    </row>
    <row r="48" spans="1:20" ht="12.75">
      <c r="A48" s="5" t="s">
        <v>48</v>
      </c>
      <c r="B48" s="6"/>
      <c r="C48" s="6"/>
      <c r="D48" s="36"/>
      <c r="E48" s="43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7"/>
      <c r="T48" s="37"/>
    </row>
    <row r="49" spans="1:20" ht="13.5">
      <c r="A49" s="5"/>
      <c r="B49" s="6" t="s">
        <v>49</v>
      </c>
      <c r="C49" s="6"/>
      <c r="D49" s="36"/>
      <c r="E49" s="49">
        <f>(1+INCR)*('FY10'!E49)</f>
        <v>21482.769372691182</v>
      </c>
      <c r="F49" s="36"/>
      <c r="G49" s="36"/>
      <c r="H49" s="36"/>
      <c r="I49" s="36"/>
      <c r="J49" s="36"/>
      <c r="K49" s="36"/>
      <c r="L49" s="36"/>
      <c r="M49" s="36"/>
      <c r="N49" s="37"/>
      <c r="O49" s="37"/>
      <c r="P49" s="37"/>
      <c r="Q49" s="37"/>
      <c r="R49" s="37"/>
      <c r="S49" s="37"/>
      <c r="T49" s="37"/>
    </row>
    <row r="50" spans="1:20" ht="13.5">
      <c r="A50" s="5"/>
      <c r="B50" s="6" t="s">
        <v>50</v>
      </c>
      <c r="C50" s="6"/>
      <c r="D50" s="36"/>
      <c r="E50" s="49">
        <f>(1+INCR)*('FY10'!E50)</f>
        <v>25625.163999999997</v>
      </c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</row>
    <row r="51" spans="1:20" ht="13.5">
      <c r="A51" s="5"/>
      <c r="B51" s="6" t="s">
        <v>51</v>
      </c>
      <c r="C51" s="6"/>
      <c r="D51" s="36"/>
      <c r="E51" s="49">
        <f>(1+INCR)*('FY10'!E51)</f>
        <v>0</v>
      </c>
      <c r="F51" s="36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7"/>
      <c r="T51" s="37"/>
    </row>
    <row r="52" spans="1:20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7"/>
      <c r="T52" s="37"/>
    </row>
    <row r="53" spans="1:20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B8" sqref="B8"/>
    </sheetView>
  </sheetViews>
  <sheetFormatPr defaultColWidth="9.140625" defaultRowHeight="12.75"/>
  <sheetData>
    <row r="1" spans="1:20" ht="12.75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>
      <c r="A2" s="5"/>
      <c r="B2" s="6"/>
      <c r="C2" s="6" t="s">
        <v>37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.75">
      <c r="A3" s="5"/>
      <c r="B3" s="6"/>
      <c r="C3" s="6"/>
      <c r="D3" s="6"/>
      <c r="E3" s="6"/>
      <c r="F3" s="6" t="s">
        <v>75</v>
      </c>
      <c r="G3" s="6"/>
      <c r="H3" s="6"/>
      <c r="I3" s="6"/>
      <c r="J3" s="6"/>
      <c r="K3" s="39" t="s">
        <v>63</v>
      </c>
      <c r="L3" s="40" t="s">
        <v>62</v>
      </c>
      <c r="M3" s="41">
        <v>0.02</v>
      </c>
      <c r="N3" s="38" t="s">
        <v>61</v>
      </c>
      <c r="O3" s="7"/>
      <c r="P3" s="7"/>
      <c r="Q3" s="7"/>
      <c r="R3" s="7"/>
      <c r="S3" s="7"/>
      <c r="T3" s="7"/>
    </row>
    <row r="4" spans="1:20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ht="13.5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ht="13.5">
      <c r="A7" s="9" t="s">
        <v>11</v>
      </c>
      <c r="B7" s="19">
        <v>8.2</v>
      </c>
      <c r="C7" s="19">
        <v>8.38</v>
      </c>
      <c r="D7" s="19">
        <v>8.57</v>
      </c>
      <c r="E7" s="19">
        <v>8.76</v>
      </c>
      <c r="F7" s="19">
        <v>8.96</v>
      </c>
      <c r="G7" s="19">
        <v>9.17</v>
      </c>
      <c r="H7" s="19">
        <v>9.37</v>
      </c>
      <c r="I7" s="19">
        <v>9.58</v>
      </c>
      <c r="J7" s="19">
        <v>9.8</v>
      </c>
      <c r="K7" s="19">
        <v>10.02</v>
      </c>
      <c r="L7" s="19">
        <v>10.25</v>
      </c>
      <c r="M7" s="19">
        <v>10.47</v>
      </c>
      <c r="N7" s="20"/>
      <c r="O7" s="21"/>
      <c r="P7" s="20"/>
      <c r="Q7" s="22"/>
      <c r="R7" s="22"/>
      <c r="S7" s="22"/>
      <c r="T7" s="29" t="s">
        <v>56</v>
      </c>
    </row>
    <row r="8" spans="1:20" ht="13.5">
      <c r="A8" s="23" t="s">
        <v>12</v>
      </c>
      <c r="B8" s="44">
        <v>17054.65</v>
      </c>
      <c r="C8" s="44">
        <v>17436.68</v>
      </c>
      <c r="D8" s="44">
        <v>17818.7</v>
      </c>
      <c r="E8" s="44">
        <v>18228.01</v>
      </c>
      <c r="F8" s="44">
        <v>18637.33</v>
      </c>
      <c r="G8" s="44">
        <v>19073.93</v>
      </c>
      <c r="H8" s="44">
        <v>19483.24</v>
      </c>
      <c r="I8" s="44">
        <v>19919.84</v>
      </c>
      <c r="J8" s="44">
        <v>20383.72</v>
      </c>
      <c r="K8" s="44">
        <v>20847.61</v>
      </c>
      <c r="L8" s="44">
        <v>21311.5</v>
      </c>
      <c r="M8" s="44" t="s">
        <v>37</v>
      </c>
      <c r="N8" s="22"/>
      <c r="O8" s="25"/>
      <c r="P8" s="25"/>
      <c r="Q8" s="25"/>
      <c r="R8" s="25"/>
      <c r="S8" s="25"/>
      <c r="T8" s="25"/>
    </row>
    <row r="9" spans="1:20" ht="13.5">
      <c r="A9" s="9" t="s">
        <v>13</v>
      </c>
      <c r="B9" s="19">
        <v>9.35</v>
      </c>
      <c r="C9" s="19">
        <v>9.56</v>
      </c>
      <c r="D9" s="19">
        <v>9.79</v>
      </c>
      <c r="E9" s="19">
        <v>10.01</v>
      </c>
      <c r="F9" s="19">
        <v>10.23</v>
      </c>
      <c r="G9" s="19">
        <v>10.46</v>
      </c>
      <c r="H9" s="19">
        <v>10.69</v>
      </c>
      <c r="I9" s="19">
        <v>10.93</v>
      </c>
      <c r="J9" s="19">
        <v>11.18</v>
      </c>
      <c r="K9" s="19">
        <v>11.43</v>
      </c>
      <c r="L9" s="19">
        <v>11.69</v>
      </c>
      <c r="M9" s="19">
        <v>11.95</v>
      </c>
      <c r="N9" s="20"/>
      <c r="O9" s="21"/>
      <c r="P9" s="20"/>
      <c r="Q9" s="22"/>
      <c r="R9" s="22"/>
      <c r="S9" s="22"/>
      <c r="T9" s="21"/>
    </row>
    <row r="10" spans="1:20" ht="13.5">
      <c r="A10" s="23" t="s">
        <v>12</v>
      </c>
      <c r="B10" s="44">
        <v>19455.95</v>
      </c>
      <c r="C10" s="44">
        <v>19892.55</v>
      </c>
      <c r="D10" s="44">
        <v>20356.44</v>
      </c>
      <c r="E10" s="44">
        <v>20820.32</v>
      </c>
      <c r="F10" s="44">
        <v>21284.21</v>
      </c>
      <c r="G10" s="45">
        <v>21748.1</v>
      </c>
      <c r="H10" s="45">
        <v>22239.27</v>
      </c>
      <c r="I10" s="45">
        <v>22730.44</v>
      </c>
      <c r="J10" s="45">
        <v>23248.9</v>
      </c>
      <c r="K10" s="45">
        <v>23767.37</v>
      </c>
      <c r="L10" s="45">
        <v>24313.12</v>
      </c>
      <c r="M10" s="45">
        <v>24858.86</v>
      </c>
      <c r="N10" s="25"/>
      <c r="O10" s="25"/>
      <c r="P10" s="25"/>
      <c r="Q10" s="25"/>
      <c r="R10" s="25"/>
      <c r="S10" s="25"/>
      <c r="T10" s="25"/>
    </row>
    <row r="11" spans="1:20" ht="13.5">
      <c r="A11" s="9" t="s">
        <v>14</v>
      </c>
      <c r="B11" s="19">
        <v>10.68</v>
      </c>
      <c r="C11" s="19">
        <v>10.91</v>
      </c>
      <c r="D11" s="19">
        <v>11.16</v>
      </c>
      <c r="E11" s="19">
        <v>11.41</v>
      </c>
      <c r="F11" s="19">
        <v>11.68</v>
      </c>
      <c r="G11" s="19">
        <v>11.94</v>
      </c>
      <c r="H11" s="19">
        <v>12.2</v>
      </c>
      <c r="I11" s="19">
        <v>12.48</v>
      </c>
      <c r="J11" s="19">
        <v>12.76</v>
      </c>
      <c r="K11" s="19">
        <v>13.05</v>
      </c>
      <c r="L11" s="19">
        <v>13.34</v>
      </c>
      <c r="M11" s="19">
        <v>13.64</v>
      </c>
      <c r="N11" s="20"/>
      <c r="O11" s="21"/>
      <c r="P11" s="20"/>
      <c r="Q11" s="22"/>
      <c r="R11" s="22"/>
      <c r="S11" s="22"/>
      <c r="T11" s="21"/>
    </row>
    <row r="12" spans="1:20" ht="13.5">
      <c r="A12" s="23" t="s">
        <v>12</v>
      </c>
      <c r="B12" s="46">
        <v>22211.96</v>
      </c>
      <c r="C12" s="46">
        <v>22703.16</v>
      </c>
      <c r="D12" s="46">
        <v>23221.62</v>
      </c>
      <c r="E12" s="46">
        <v>23740.08</v>
      </c>
      <c r="F12" s="46">
        <v>24285.83</v>
      </c>
      <c r="G12" s="47">
        <v>24831.58</v>
      </c>
      <c r="H12" s="47">
        <v>25377.33</v>
      </c>
      <c r="I12" s="47">
        <v>25950.36</v>
      </c>
      <c r="J12" s="47">
        <v>26550.59</v>
      </c>
      <c r="K12" s="47">
        <v>27151.01</v>
      </c>
      <c r="L12" s="47">
        <v>27751.33</v>
      </c>
      <c r="M12" s="47">
        <v>28378.94</v>
      </c>
      <c r="N12" s="25"/>
      <c r="O12" s="25"/>
      <c r="P12" s="25"/>
      <c r="Q12" s="25"/>
      <c r="R12" s="25"/>
      <c r="S12" s="25"/>
      <c r="T12" s="25"/>
    </row>
    <row r="13" spans="1:20" ht="27">
      <c r="A13" s="9" t="s">
        <v>15</v>
      </c>
      <c r="B13" s="19">
        <v>13.12</v>
      </c>
      <c r="C13" s="19">
        <v>13.42</v>
      </c>
      <c r="D13" s="19">
        <v>13.72</v>
      </c>
      <c r="E13" s="19">
        <v>14.02</v>
      </c>
      <c r="F13" s="19">
        <v>14.34</v>
      </c>
      <c r="G13" s="19">
        <v>14.67</v>
      </c>
      <c r="H13" s="19">
        <v>14.99</v>
      </c>
      <c r="I13" s="19">
        <v>15.34</v>
      </c>
      <c r="J13" s="19">
        <v>15.68</v>
      </c>
      <c r="K13" s="19">
        <v>16.03</v>
      </c>
      <c r="L13" s="19">
        <v>16.39</v>
      </c>
      <c r="M13" s="19">
        <v>16.75</v>
      </c>
      <c r="N13" s="28"/>
      <c r="O13" s="21"/>
      <c r="P13" s="28" t="s">
        <v>16</v>
      </c>
      <c r="Q13" s="22"/>
      <c r="R13" s="22"/>
      <c r="S13" s="22"/>
      <c r="T13" s="29"/>
    </row>
    <row r="14" spans="1:20" ht="13.5">
      <c r="A14" s="23" t="s">
        <v>12</v>
      </c>
      <c r="B14" s="46">
        <v>27287.45</v>
      </c>
      <c r="C14" s="46">
        <v>27915.06</v>
      </c>
      <c r="D14" s="46">
        <v>28542.67</v>
      </c>
      <c r="E14" s="46">
        <v>29170.28</v>
      </c>
      <c r="F14" s="46">
        <v>29825.18</v>
      </c>
      <c r="G14" s="48">
        <v>30507.37</v>
      </c>
      <c r="H14" s="48">
        <v>31189.55</v>
      </c>
      <c r="I14" s="48">
        <v>31899.03</v>
      </c>
      <c r="J14" s="48">
        <v>32608.5</v>
      </c>
      <c r="K14" s="48">
        <v>33345.26</v>
      </c>
      <c r="L14" s="48">
        <v>34082.02</v>
      </c>
      <c r="M14" s="48">
        <v>34846.07</v>
      </c>
      <c r="N14" s="25"/>
      <c r="O14" s="25"/>
      <c r="P14" s="25"/>
      <c r="Q14" s="25"/>
      <c r="R14" s="25"/>
      <c r="S14" s="25"/>
      <c r="T14" s="22"/>
    </row>
    <row r="15" spans="1:20" ht="54">
      <c r="A15" s="9" t="s">
        <v>17</v>
      </c>
      <c r="B15" s="19">
        <v>15.74</v>
      </c>
      <c r="C15" s="19">
        <v>16.1</v>
      </c>
      <c r="D15" s="19">
        <v>16.46</v>
      </c>
      <c r="E15" s="19">
        <v>16.83</v>
      </c>
      <c r="F15" s="19">
        <v>17.21</v>
      </c>
      <c r="G15" s="19">
        <v>17.59</v>
      </c>
      <c r="H15" s="19">
        <v>17.99</v>
      </c>
      <c r="I15" s="19">
        <v>18.39</v>
      </c>
      <c r="J15" s="19">
        <v>18.81</v>
      </c>
      <c r="K15" s="19">
        <v>19.23</v>
      </c>
      <c r="L15" s="19">
        <v>19.67</v>
      </c>
      <c r="M15" s="19">
        <v>20.11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ht="13.5">
      <c r="A16" s="23" t="s">
        <v>12</v>
      </c>
      <c r="B16" s="47">
        <v>32744.94</v>
      </c>
      <c r="C16" s="47">
        <v>33481.7</v>
      </c>
      <c r="D16" s="47">
        <v>34245.75</v>
      </c>
      <c r="E16" s="47">
        <v>35009.79</v>
      </c>
      <c r="F16" s="47">
        <v>35801.13</v>
      </c>
      <c r="G16" s="47">
        <v>36592.47</v>
      </c>
      <c r="H16" s="47">
        <v>37411.09</v>
      </c>
      <c r="I16" s="47">
        <v>38257</v>
      </c>
      <c r="J16" s="47">
        <v>39130.2</v>
      </c>
      <c r="K16" s="47">
        <v>40003.4</v>
      </c>
      <c r="L16" s="47">
        <v>40903.88</v>
      </c>
      <c r="M16" s="47">
        <v>41831.66</v>
      </c>
      <c r="N16" s="25"/>
      <c r="O16" s="25"/>
      <c r="P16" s="25"/>
      <c r="Q16" s="25"/>
      <c r="R16" s="25"/>
      <c r="S16" s="25"/>
      <c r="T16" s="25"/>
    </row>
    <row r="17" spans="1:20" ht="81">
      <c r="A17" s="9" t="s">
        <v>22</v>
      </c>
      <c r="B17" s="19">
        <v>17.58</v>
      </c>
      <c r="C17" s="19">
        <v>17.97</v>
      </c>
      <c r="D17" s="19">
        <v>18.38</v>
      </c>
      <c r="E17" s="19">
        <v>18.8</v>
      </c>
      <c r="F17" s="19">
        <v>19.22</v>
      </c>
      <c r="G17" s="19">
        <v>19.65</v>
      </c>
      <c r="H17" s="19">
        <v>20.1</v>
      </c>
      <c r="I17" s="19">
        <v>20.54</v>
      </c>
      <c r="J17" s="19">
        <v>21</v>
      </c>
      <c r="K17" s="19">
        <v>21.48</v>
      </c>
      <c r="L17" s="19">
        <v>21.96</v>
      </c>
      <c r="M17" s="19">
        <v>22.46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ht="13.5">
      <c r="A18" s="23" t="s">
        <v>12</v>
      </c>
      <c r="B18" s="46">
        <v>36565.18</v>
      </c>
      <c r="C18" s="46">
        <v>37383.8</v>
      </c>
      <c r="D18" s="46">
        <v>38229.71</v>
      </c>
      <c r="E18" s="46">
        <v>39102.91</v>
      </c>
      <c r="F18" s="46">
        <v>39976.11</v>
      </c>
      <c r="G18" s="47">
        <v>40875.6</v>
      </c>
      <c r="H18" s="47">
        <v>41804.37</v>
      </c>
      <c r="I18" s="47">
        <v>42732.14</v>
      </c>
      <c r="J18" s="47">
        <v>43687.2</v>
      </c>
      <c r="K18" s="47">
        <v>44669.55</v>
      </c>
      <c r="L18" s="47">
        <v>45679.19</v>
      </c>
      <c r="M18" s="47">
        <v>46716.11</v>
      </c>
      <c r="N18" s="25"/>
      <c r="O18" s="25"/>
      <c r="P18" s="25"/>
      <c r="Q18" s="25"/>
      <c r="R18" s="25"/>
      <c r="S18" s="25"/>
      <c r="T18" s="25"/>
    </row>
    <row r="19" spans="1:20" ht="40.5">
      <c r="A19" s="9" t="s">
        <v>27</v>
      </c>
      <c r="B19" s="19">
        <v>19.68</v>
      </c>
      <c r="C19" s="19">
        <v>20.12</v>
      </c>
      <c r="D19" s="19">
        <v>20.57</v>
      </c>
      <c r="E19" s="19">
        <v>21.04</v>
      </c>
      <c r="F19" s="19">
        <v>21.52</v>
      </c>
      <c r="G19" s="19">
        <v>22</v>
      </c>
      <c r="H19" s="19">
        <v>22.49</v>
      </c>
      <c r="I19" s="19">
        <v>23</v>
      </c>
      <c r="J19" s="19">
        <v>23.51</v>
      </c>
      <c r="K19" s="19">
        <v>24.05</v>
      </c>
      <c r="L19" s="19">
        <v>24.58</v>
      </c>
      <c r="M19" s="19">
        <v>25.14</v>
      </c>
      <c r="N19" s="20"/>
      <c r="O19" s="21"/>
      <c r="P19" s="20"/>
      <c r="Q19" s="22"/>
      <c r="R19" s="22"/>
      <c r="S19" s="22"/>
      <c r="T19" s="29" t="s">
        <v>28</v>
      </c>
    </row>
    <row r="20" spans="1:20" ht="13.5">
      <c r="A20" s="23" t="s">
        <v>12</v>
      </c>
      <c r="B20" s="46">
        <v>40931.14</v>
      </c>
      <c r="C20" s="46">
        <v>41858.94</v>
      </c>
      <c r="D20" s="46">
        <v>42786.72</v>
      </c>
      <c r="E20" s="46">
        <v>43769.06</v>
      </c>
      <c r="F20" s="46">
        <v>44751.41</v>
      </c>
      <c r="G20" s="47">
        <v>45761.05</v>
      </c>
      <c r="H20" s="47">
        <v>46770.68</v>
      </c>
      <c r="I20" s="47">
        <v>47834.89</v>
      </c>
      <c r="J20" s="47">
        <v>48899.1</v>
      </c>
      <c r="K20" s="47">
        <v>50017.89</v>
      </c>
      <c r="L20" s="47">
        <v>51136.68</v>
      </c>
      <c r="M20" s="47">
        <v>52282.75</v>
      </c>
      <c r="N20" s="25"/>
      <c r="O20" s="25"/>
      <c r="P20" s="25"/>
      <c r="Q20" s="25"/>
      <c r="R20" s="25"/>
      <c r="S20" s="25"/>
      <c r="T20" s="25"/>
    </row>
    <row r="21" spans="1:20" ht="27">
      <c r="A21" s="9" t="s">
        <v>29</v>
      </c>
      <c r="B21" s="19">
        <v>22.3</v>
      </c>
      <c r="C21" s="19">
        <v>22.8</v>
      </c>
      <c r="D21" s="19">
        <v>23.31</v>
      </c>
      <c r="E21" s="19">
        <v>23.84</v>
      </c>
      <c r="F21" s="19">
        <v>24.38</v>
      </c>
      <c r="G21" s="19">
        <v>24.93</v>
      </c>
      <c r="H21" s="19">
        <v>25.49</v>
      </c>
      <c r="I21" s="19">
        <v>26.07</v>
      </c>
      <c r="J21" s="19">
        <v>26.64</v>
      </c>
      <c r="K21" s="19">
        <v>27.25</v>
      </c>
      <c r="L21" s="19">
        <v>27.86</v>
      </c>
      <c r="M21" s="19">
        <v>28.48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ht="13.5">
      <c r="A22" s="23" t="s">
        <v>12</v>
      </c>
      <c r="B22" s="46">
        <v>46388.66</v>
      </c>
      <c r="C22" s="46">
        <v>47425.58</v>
      </c>
      <c r="D22" s="46">
        <v>48489.79</v>
      </c>
      <c r="E22" s="46">
        <v>49581.29</v>
      </c>
      <c r="F22" s="46">
        <v>50700.08</v>
      </c>
      <c r="G22" s="47">
        <v>51846.15</v>
      </c>
      <c r="H22" s="47">
        <v>53019.51</v>
      </c>
      <c r="I22" s="47">
        <v>54220.16</v>
      </c>
      <c r="J22" s="47">
        <v>55420.8</v>
      </c>
      <c r="K22" s="47">
        <v>56676.03</v>
      </c>
      <c r="L22" s="47">
        <v>57958.54</v>
      </c>
      <c r="M22" s="47">
        <v>59241.05</v>
      </c>
      <c r="N22" s="25"/>
      <c r="O22" s="25"/>
      <c r="P22" s="25"/>
      <c r="Q22" s="25"/>
      <c r="R22" s="25"/>
      <c r="S22" s="25"/>
      <c r="T22" s="25"/>
    </row>
    <row r="23" spans="1:20" ht="13.5">
      <c r="A23" s="9" t="s">
        <v>33</v>
      </c>
      <c r="B23" s="19">
        <v>24.91</v>
      </c>
      <c r="C23" s="19">
        <v>25.48</v>
      </c>
      <c r="D23" s="19">
        <v>26.04</v>
      </c>
      <c r="E23" s="19">
        <v>26.63</v>
      </c>
      <c r="F23" s="19">
        <v>27.23</v>
      </c>
      <c r="G23" s="19">
        <v>27.85</v>
      </c>
      <c r="H23" s="19">
        <v>28.47</v>
      </c>
      <c r="I23" s="19">
        <v>29.11</v>
      </c>
      <c r="J23" s="19">
        <v>29.77</v>
      </c>
      <c r="K23" s="19">
        <v>30.44</v>
      </c>
      <c r="L23" s="19">
        <v>31.12</v>
      </c>
      <c r="M23" s="19">
        <v>31.83</v>
      </c>
      <c r="N23" s="20"/>
      <c r="O23" s="21"/>
      <c r="P23" s="20"/>
      <c r="Q23" s="22"/>
      <c r="R23" s="22"/>
      <c r="S23" s="22"/>
      <c r="T23" s="21"/>
    </row>
    <row r="24" spans="1:20" ht="13.5">
      <c r="A24" s="23" t="s">
        <v>12</v>
      </c>
      <c r="B24" s="46">
        <v>51818.86</v>
      </c>
      <c r="C24" s="46">
        <v>52922.22</v>
      </c>
      <c r="D24" s="46">
        <v>54165.58</v>
      </c>
      <c r="E24" s="46">
        <v>55393.52</v>
      </c>
      <c r="F24" s="46">
        <v>56648.74</v>
      </c>
      <c r="G24" s="47">
        <v>57931.25</v>
      </c>
      <c r="H24" s="47">
        <v>59213.76</v>
      </c>
      <c r="I24" s="47">
        <v>60550.84</v>
      </c>
      <c r="J24" s="47">
        <v>61915.22</v>
      </c>
      <c r="K24" s="47">
        <v>63306.88</v>
      </c>
      <c r="L24" s="47">
        <v>64725.82</v>
      </c>
      <c r="M24" s="47">
        <v>66199.35</v>
      </c>
      <c r="N24" s="25"/>
      <c r="O24" s="25"/>
      <c r="P24" s="25"/>
      <c r="Q24" s="25"/>
      <c r="R24" s="25"/>
      <c r="S24" s="25"/>
      <c r="T24" s="25"/>
    </row>
    <row r="25" spans="1:20" ht="13.5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2.75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ht="12.75">
      <c r="A34" s="35" t="s">
        <v>76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v>0.02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ht="12.75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ht="13.5">
      <c r="A37" s="5" t="s">
        <v>37</v>
      </c>
      <c r="B37" s="5" t="s">
        <v>38</v>
      </c>
      <c r="C37" s="5"/>
      <c r="D37" s="8"/>
      <c r="E37" s="42">
        <v>16.83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ht="13.5">
      <c r="A38" s="5"/>
      <c r="B38" s="5" t="s">
        <v>39</v>
      </c>
      <c r="C38" s="5"/>
      <c r="D38" s="8"/>
      <c r="E38" s="42">
        <v>16.83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ht="13.5">
      <c r="A39" s="5"/>
      <c r="B39" s="5" t="s">
        <v>40</v>
      </c>
      <c r="C39" s="5"/>
      <c r="D39" s="8"/>
      <c r="E39" s="42">
        <v>13.12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ht="13.5">
      <c r="A40" s="5"/>
      <c r="B40" s="5"/>
      <c r="C40" s="5"/>
      <c r="D40" s="8"/>
      <c r="E40" s="5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3.5">
      <c r="A41" s="5" t="s">
        <v>41</v>
      </c>
      <c r="B41" s="5"/>
      <c r="C41" s="5"/>
      <c r="D41" s="8"/>
      <c r="E41" s="30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3.5">
      <c r="A42" s="5"/>
      <c r="B42" s="5" t="s">
        <v>42</v>
      </c>
      <c r="C42" s="5"/>
      <c r="D42" s="8"/>
      <c r="E42" s="49">
        <v>42150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ht="13.5">
      <c r="A43" s="5"/>
      <c r="B43" s="6" t="s">
        <v>43</v>
      </c>
      <c r="C43" s="6"/>
      <c r="D43" s="36"/>
      <c r="E43" s="49">
        <v>47729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20" ht="13.5">
      <c r="A44" s="5"/>
      <c r="B44" s="6" t="s">
        <v>45</v>
      </c>
      <c r="C44" s="6"/>
      <c r="D44" s="36"/>
      <c r="E44" s="49">
        <v>26528</v>
      </c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7"/>
      <c r="S44" s="37"/>
      <c r="T44" s="37"/>
    </row>
    <row r="45" spans="1:20" ht="13.5">
      <c r="A45" s="5"/>
      <c r="B45" s="6" t="s">
        <v>46</v>
      </c>
      <c r="C45" s="6"/>
      <c r="D45" s="36"/>
      <c r="E45" s="49">
        <v>75812</v>
      </c>
      <c r="F45" s="36"/>
      <c r="G45" s="36"/>
      <c r="H45" s="36"/>
      <c r="I45" s="36"/>
      <c r="J45" s="36"/>
      <c r="K45" s="36"/>
      <c r="L45" s="36"/>
      <c r="M45" s="36"/>
      <c r="N45" s="37"/>
      <c r="O45" s="37"/>
      <c r="P45" s="37"/>
      <c r="Q45" s="37"/>
      <c r="R45" s="37"/>
      <c r="S45" s="37"/>
      <c r="T45" s="37"/>
    </row>
    <row r="46" spans="1:20" ht="13.5">
      <c r="A46" s="5"/>
      <c r="B46" s="6" t="s">
        <v>47</v>
      </c>
      <c r="C46" s="6"/>
      <c r="D46" s="36"/>
      <c r="E46" s="49">
        <v>9346</v>
      </c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7"/>
      <c r="T46" s="37"/>
    </row>
    <row r="47" spans="1:20" ht="12.75">
      <c r="A47" s="5"/>
      <c r="B47" s="6"/>
      <c r="C47" s="6"/>
      <c r="D47" s="36"/>
      <c r="E47" s="43"/>
      <c r="F47" s="36"/>
      <c r="G47" s="36"/>
      <c r="H47" s="36"/>
      <c r="I47" s="36"/>
      <c r="J47" s="36"/>
      <c r="K47" s="36"/>
      <c r="L47" s="36"/>
      <c r="M47" s="36"/>
      <c r="N47" s="37"/>
      <c r="O47" s="37"/>
      <c r="P47" s="37"/>
      <c r="Q47" s="37"/>
      <c r="R47" s="37"/>
      <c r="S47" s="37"/>
      <c r="T47" s="37"/>
    </row>
    <row r="48" spans="1:20" ht="12.75">
      <c r="A48" s="5" t="s">
        <v>48</v>
      </c>
      <c r="B48" s="6"/>
      <c r="C48" s="6"/>
      <c r="D48" s="36"/>
      <c r="E48" s="43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7"/>
      <c r="T48" s="37"/>
    </row>
    <row r="49" spans="1:20" ht="13.5">
      <c r="A49" s="5"/>
      <c r="B49" s="6" t="s">
        <v>49</v>
      </c>
      <c r="C49" s="6"/>
      <c r="D49" s="36"/>
      <c r="E49" s="49">
        <v>21592</v>
      </c>
      <c r="F49" s="36"/>
      <c r="G49" s="36"/>
      <c r="H49" s="36"/>
      <c r="I49" s="36"/>
      <c r="J49" s="36"/>
      <c r="K49" s="36"/>
      <c r="L49" s="36"/>
      <c r="M49" s="36"/>
      <c r="N49" s="37"/>
      <c r="O49" s="37"/>
      <c r="P49" s="37"/>
      <c r="Q49" s="37"/>
      <c r="R49" s="37"/>
      <c r="S49" s="37"/>
      <c r="T49" s="37"/>
    </row>
    <row r="50" spans="1:20" ht="13.5">
      <c r="A50" s="5"/>
      <c r="B50" s="6" t="s">
        <v>50</v>
      </c>
      <c r="C50" s="6"/>
      <c r="D50" s="36"/>
      <c r="E50" s="49">
        <v>30000</v>
      </c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</row>
    <row r="51" spans="1:20" ht="13.5">
      <c r="A51" s="5"/>
      <c r="B51" s="6" t="s">
        <v>51</v>
      </c>
      <c r="C51" s="6"/>
      <c r="D51" s="36"/>
      <c r="E51" s="49">
        <v>23039</v>
      </c>
      <c r="F51" s="36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7"/>
      <c r="T51" s="37"/>
    </row>
    <row r="52" spans="1:20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7"/>
      <c r="T52" s="37"/>
    </row>
    <row r="53" spans="1:20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Layout" workbookViewId="0" topLeftCell="A1">
      <selection activeCell="B5" sqref="B5"/>
    </sheetView>
  </sheetViews>
  <sheetFormatPr defaultColWidth="2.7109375" defaultRowHeight="12.75"/>
  <cols>
    <col min="1" max="1" width="5.140625" style="0" customWidth="1"/>
    <col min="2" max="12" width="7.7109375" style="0" customWidth="1"/>
    <col min="13" max="13" width="9.00390625" style="0" customWidth="1"/>
    <col min="14" max="15" width="14.00390625" style="0" customWidth="1"/>
    <col min="16" max="16" width="15.00390625" style="0" customWidth="1"/>
    <col min="17" max="17" width="0.5625" style="0" customWidth="1"/>
    <col min="18" max="18" width="18.140625" style="0" customWidth="1"/>
  </cols>
  <sheetData>
    <row r="1" spans="1:18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0.01</v>
      </c>
      <c r="N1" s="38" t="s">
        <v>61</v>
      </c>
      <c r="O1" s="7"/>
      <c r="P1" s="7"/>
      <c r="Q1" s="7"/>
      <c r="R1" s="7"/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ht="13.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4" t="s">
        <v>6</v>
      </c>
      <c r="O3" s="14" t="s">
        <v>7</v>
      </c>
      <c r="P3" s="14" t="s">
        <v>78</v>
      </c>
      <c r="Q3" s="15"/>
      <c r="R3" s="14" t="s">
        <v>9</v>
      </c>
    </row>
    <row r="4" spans="1:18" ht="13.5">
      <c r="A4" s="53" t="s">
        <v>10</v>
      </c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18"/>
      <c r="O4" s="18"/>
      <c r="P4" s="14"/>
      <c r="Q4" s="15"/>
      <c r="R4" s="18"/>
    </row>
    <row r="5" spans="1:18" ht="26.25" customHeight="1">
      <c r="A5" s="67" t="s">
        <v>11</v>
      </c>
      <c r="B5" s="82">
        <f>ROUND((1+$M$1)*('FY13'!B7),2)</f>
        <v>8.28</v>
      </c>
      <c r="C5" s="82">
        <f>ROUND((1+$M$1)*('FY13'!C7),2)</f>
        <v>8.46</v>
      </c>
      <c r="D5" s="82">
        <f>ROUND((1+$M$1)*('FY13'!D7),2)</f>
        <v>8.66</v>
      </c>
      <c r="E5" s="82">
        <f>ROUND((1+$M$1)*('FY13'!E7),2)</f>
        <v>8.85</v>
      </c>
      <c r="F5" s="82">
        <f>ROUND((1+$M$1)*('FY13'!F7),2)</f>
        <v>9.05</v>
      </c>
      <c r="G5" s="82">
        <f>ROUND((1+$M$1)*('FY13'!G7),2)</f>
        <v>9.26</v>
      </c>
      <c r="H5" s="82">
        <f>ROUND((1+$M$1)*('FY13'!H7),2)</f>
        <v>9.46</v>
      </c>
      <c r="I5" s="82">
        <f>ROUND((1+$M$1)*('FY13'!I7),2)</f>
        <v>9.68</v>
      </c>
      <c r="J5" s="82">
        <f>ROUND((1+$M$1)*('FY13'!J7),2)</f>
        <v>9.9</v>
      </c>
      <c r="K5" s="82">
        <f>ROUND((1+$M$1)*('FY13'!K7),2)</f>
        <v>10.12</v>
      </c>
      <c r="L5" s="82">
        <f>ROUND((1+$M$1)*('FY13'!L7),2)</f>
        <v>10.35</v>
      </c>
      <c r="M5" s="82">
        <f>ROUND((1+$M$1)*('FY13'!M7),2)</f>
        <v>10.57</v>
      </c>
      <c r="N5" s="69" t="s">
        <v>79</v>
      </c>
      <c r="O5" s="69"/>
      <c r="P5" s="69"/>
      <c r="Q5" s="69"/>
      <c r="R5" s="69" t="s">
        <v>56</v>
      </c>
    </row>
    <row r="6" spans="1:18" ht="13.5">
      <c r="A6" s="55" t="s">
        <v>12</v>
      </c>
      <c r="B6" s="76">
        <f aca="true" t="shared" si="0" ref="B6:M6">2080*B5</f>
        <v>17222.399999999998</v>
      </c>
      <c r="C6" s="83">
        <f t="shared" si="0"/>
        <v>17596.800000000003</v>
      </c>
      <c r="D6" s="76">
        <f t="shared" si="0"/>
        <v>18012.8</v>
      </c>
      <c r="E6" s="83">
        <f t="shared" si="0"/>
        <v>18408</v>
      </c>
      <c r="F6" s="76">
        <f t="shared" si="0"/>
        <v>18824</v>
      </c>
      <c r="G6" s="83">
        <f t="shared" si="0"/>
        <v>19260.8</v>
      </c>
      <c r="H6" s="76">
        <f t="shared" si="0"/>
        <v>19676.800000000003</v>
      </c>
      <c r="I6" s="83">
        <f t="shared" si="0"/>
        <v>20134.399999999998</v>
      </c>
      <c r="J6" s="76">
        <f t="shared" si="0"/>
        <v>20592</v>
      </c>
      <c r="K6" s="83">
        <f t="shared" si="0"/>
        <v>21049.6</v>
      </c>
      <c r="L6" s="76">
        <f t="shared" si="0"/>
        <v>21528</v>
      </c>
      <c r="M6" s="76">
        <f t="shared" si="0"/>
        <v>21985.600000000002</v>
      </c>
      <c r="N6" s="70"/>
      <c r="O6" s="70"/>
      <c r="P6" s="70"/>
      <c r="Q6" s="70"/>
      <c r="R6" s="70"/>
    </row>
    <row r="7" spans="1:18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8"/>
      <c r="O7" s="62"/>
      <c r="P7" s="62"/>
      <c r="Q7" s="62"/>
      <c r="R7" s="75"/>
    </row>
    <row r="8" spans="1:18" ht="26.25" customHeight="1">
      <c r="A8" s="54" t="s">
        <v>13</v>
      </c>
      <c r="B8" s="76">
        <f>ROUND((1+$M$1)*('FY13'!B9),2)</f>
        <v>9.44</v>
      </c>
      <c r="C8" s="76">
        <f>ROUND((1+$M$1)*('FY13'!C9),2)</f>
        <v>9.66</v>
      </c>
      <c r="D8" s="76">
        <f>ROUND((1+$M$1)*('FY13'!D9),2)</f>
        <v>9.89</v>
      </c>
      <c r="E8" s="76">
        <f>ROUND((1+$M$1)*('FY13'!E9),2)</f>
        <v>10.11</v>
      </c>
      <c r="F8" s="76">
        <f>ROUND((1+$M$1)*('FY13'!F9),2)</f>
        <v>10.33</v>
      </c>
      <c r="G8" s="76">
        <f>ROUND((1+$M$1)*('FY13'!G9),2)</f>
        <v>10.56</v>
      </c>
      <c r="H8" s="76">
        <f>ROUND((1+$M$1)*('FY13'!H9),2)</f>
        <v>10.8</v>
      </c>
      <c r="I8" s="76">
        <f>ROUND((1+$M$1)*('FY13'!I9),2)</f>
        <v>11.04</v>
      </c>
      <c r="J8" s="76">
        <f>ROUND((1+$M$1)*('FY13'!J9),2)</f>
        <v>11.29</v>
      </c>
      <c r="K8" s="76">
        <f>ROUND((1+$M$1)*('FY13'!K9),2)</f>
        <v>11.54</v>
      </c>
      <c r="L8" s="76">
        <f>ROUND((1+$M$1)*('FY13'!L9),2)</f>
        <v>11.81</v>
      </c>
      <c r="M8" s="76">
        <f>ROUND((1+$M$1)*('FY13'!M9),2)</f>
        <v>12.07</v>
      </c>
      <c r="N8" s="71"/>
      <c r="O8" s="72"/>
      <c r="P8" s="71"/>
      <c r="Q8" s="73"/>
      <c r="R8" s="71" t="s">
        <v>81</v>
      </c>
    </row>
    <row r="9" spans="1:18" ht="13.5">
      <c r="A9" s="55" t="s">
        <v>12</v>
      </c>
      <c r="B9" s="76">
        <f aca="true" t="shared" si="1" ref="B9:M9">2080*B8</f>
        <v>19635.2</v>
      </c>
      <c r="C9" s="76">
        <f t="shared" si="1"/>
        <v>20092.8</v>
      </c>
      <c r="D9" s="76">
        <f t="shared" si="1"/>
        <v>20571.2</v>
      </c>
      <c r="E9" s="76">
        <f t="shared" si="1"/>
        <v>21028.8</v>
      </c>
      <c r="F9" s="76">
        <f t="shared" si="1"/>
        <v>21486.4</v>
      </c>
      <c r="G9" s="76">
        <f t="shared" si="1"/>
        <v>21964.8</v>
      </c>
      <c r="H9" s="76">
        <f t="shared" si="1"/>
        <v>22464</v>
      </c>
      <c r="I9" s="76">
        <f t="shared" si="1"/>
        <v>22963.199999999997</v>
      </c>
      <c r="J9" s="76">
        <f t="shared" si="1"/>
        <v>23483.199999999997</v>
      </c>
      <c r="K9" s="76">
        <f t="shared" si="1"/>
        <v>24003.199999999997</v>
      </c>
      <c r="L9" s="76">
        <f t="shared" si="1"/>
        <v>24564.8</v>
      </c>
      <c r="M9" s="76">
        <f t="shared" si="1"/>
        <v>25105.600000000002</v>
      </c>
      <c r="N9" s="70"/>
      <c r="O9" s="70"/>
      <c r="P9" s="70"/>
      <c r="Q9" s="70"/>
      <c r="R9" s="70"/>
    </row>
    <row r="10" spans="1:18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62"/>
      <c r="O10" s="62"/>
      <c r="P10" s="62"/>
      <c r="Q10" s="62"/>
      <c r="R10" s="62"/>
    </row>
    <row r="11" spans="1:18" ht="26.25" customHeight="1">
      <c r="A11" s="54" t="s">
        <v>14</v>
      </c>
      <c r="B11" s="76">
        <f>ROUND((1+$M$1)*('FY13'!B11),2)</f>
        <v>10.79</v>
      </c>
      <c r="C11" s="76">
        <f>ROUND((1+$M$1)*('FY13'!C11),2)</f>
        <v>11.02</v>
      </c>
      <c r="D11" s="76">
        <f>ROUND((1+$M$1)*('FY13'!D11),2)</f>
        <v>11.27</v>
      </c>
      <c r="E11" s="76">
        <f>ROUND((1+$M$1)*('FY13'!E11),2)</f>
        <v>11.52</v>
      </c>
      <c r="F11" s="76">
        <f>ROUND((1+$M$1)*('FY13'!F11),2)</f>
        <v>11.8</v>
      </c>
      <c r="G11" s="76">
        <f>ROUND((1+$M$1)*('FY13'!G11),2)</f>
        <v>12.06</v>
      </c>
      <c r="H11" s="76">
        <f>ROUND((1+$M$1)*('FY13'!H11),2)</f>
        <v>12.32</v>
      </c>
      <c r="I11" s="76">
        <f>ROUND((1+$M$1)*('FY13'!I11),2)</f>
        <v>12.6</v>
      </c>
      <c r="J11" s="76">
        <f>ROUND((1+$M$1)*('FY13'!J11),2)</f>
        <v>12.89</v>
      </c>
      <c r="K11" s="76">
        <f>ROUND((1+$M$1)*('FY13'!K11),2)</f>
        <v>13.18</v>
      </c>
      <c r="L11" s="76">
        <f>ROUND((1+$M$1)*('FY13'!L11),2)</f>
        <v>13.47</v>
      </c>
      <c r="M11" s="76">
        <f>ROUND((1+$M$1)*('FY13'!M11),2)</f>
        <v>13.78</v>
      </c>
      <c r="N11" s="71"/>
      <c r="O11" s="71"/>
      <c r="P11" s="71"/>
      <c r="Q11" s="71"/>
      <c r="R11" s="71"/>
    </row>
    <row r="12" spans="1:18" ht="13.5">
      <c r="A12" s="55" t="s">
        <v>12</v>
      </c>
      <c r="B12" s="84">
        <f aca="true" t="shared" si="2" ref="B12:M12">2080*B11</f>
        <v>22443.199999999997</v>
      </c>
      <c r="C12" s="84">
        <f t="shared" si="2"/>
        <v>22921.6</v>
      </c>
      <c r="D12" s="84">
        <f t="shared" si="2"/>
        <v>23441.6</v>
      </c>
      <c r="E12" s="84">
        <f t="shared" si="2"/>
        <v>23961.6</v>
      </c>
      <c r="F12" s="84">
        <f t="shared" si="2"/>
        <v>24544</v>
      </c>
      <c r="G12" s="84">
        <f t="shared" si="2"/>
        <v>25084.8</v>
      </c>
      <c r="H12" s="84">
        <f t="shared" si="2"/>
        <v>25625.600000000002</v>
      </c>
      <c r="I12" s="84">
        <f t="shared" si="2"/>
        <v>26208</v>
      </c>
      <c r="J12" s="84">
        <f t="shared" si="2"/>
        <v>26811.2</v>
      </c>
      <c r="K12" s="84">
        <f t="shared" si="2"/>
        <v>27414.399999999998</v>
      </c>
      <c r="L12" s="84">
        <f t="shared" si="2"/>
        <v>28017.600000000002</v>
      </c>
      <c r="M12" s="84">
        <f t="shared" si="2"/>
        <v>28662.399999999998</v>
      </c>
      <c r="N12" s="70"/>
      <c r="O12" s="70"/>
      <c r="P12" s="70"/>
      <c r="Q12" s="70"/>
      <c r="R12" s="70"/>
    </row>
    <row r="13" spans="1:18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62"/>
      <c r="O13" s="62"/>
      <c r="P13" s="62"/>
      <c r="Q13" s="62"/>
      <c r="R13" s="75"/>
    </row>
    <row r="14" spans="1:18" ht="26.25" customHeight="1">
      <c r="A14" s="54" t="s">
        <v>15</v>
      </c>
      <c r="B14" s="84">
        <f>ROUND((1+$M$1)*('FY13'!B13),2)</f>
        <v>13.25</v>
      </c>
      <c r="C14" s="84">
        <f>ROUND((1+$M$1)*('FY13'!C13),2)</f>
        <v>13.55</v>
      </c>
      <c r="D14" s="84">
        <f>ROUND((1+$M$1)*('FY13'!D13),2)</f>
        <v>13.86</v>
      </c>
      <c r="E14" s="84">
        <f>ROUND((1+$M$1)*('FY13'!E13),2)</f>
        <v>14.16</v>
      </c>
      <c r="F14" s="84">
        <f>ROUND((1+$M$1)*('FY13'!F13),2)</f>
        <v>14.48</v>
      </c>
      <c r="G14" s="84">
        <f>ROUND((1+$M$1)*('FY13'!G13),2)</f>
        <v>14.82</v>
      </c>
      <c r="H14" s="84">
        <f>ROUND((1+$M$1)*('FY13'!H13),2)</f>
        <v>15.14</v>
      </c>
      <c r="I14" s="84">
        <f>ROUND((1+$M$1)*('FY13'!I13),2)</f>
        <v>15.49</v>
      </c>
      <c r="J14" s="84">
        <f>ROUND((1+$M$1)*('FY13'!J13),2)</f>
        <v>15.84</v>
      </c>
      <c r="K14" s="84">
        <f>ROUND((1+$M$1)*('FY13'!K13),2)</f>
        <v>16.19</v>
      </c>
      <c r="L14" s="84">
        <f>ROUND((1+$M$1)*('FY13'!L13),2)</f>
        <v>16.55</v>
      </c>
      <c r="M14" s="84">
        <f>ROUND((1+$M$1)*('FY13'!M13),2)</f>
        <v>16.92</v>
      </c>
      <c r="N14" s="74"/>
      <c r="O14" s="71"/>
      <c r="P14" s="74" t="s">
        <v>16</v>
      </c>
      <c r="Q14" s="71"/>
      <c r="R14" s="74"/>
    </row>
    <row r="15" spans="1:18" ht="13.5">
      <c r="A15" s="55" t="s">
        <v>12</v>
      </c>
      <c r="B15" s="84">
        <f aca="true" t="shared" si="3" ref="B15:M15">2080*B14</f>
        <v>27560</v>
      </c>
      <c r="C15" s="85">
        <f t="shared" si="3"/>
        <v>28184</v>
      </c>
      <c r="D15" s="84">
        <f t="shared" si="3"/>
        <v>28828.8</v>
      </c>
      <c r="E15" s="85">
        <f t="shared" si="3"/>
        <v>29452.8</v>
      </c>
      <c r="F15" s="84">
        <f t="shared" si="3"/>
        <v>30118.4</v>
      </c>
      <c r="G15" s="86">
        <f t="shared" si="3"/>
        <v>30825.600000000002</v>
      </c>
      <c r="H15" s="84">
        <f t="shared" si="3"/>
        <v>31491.2</v>
      </c>
      <c r="I15" s="86">
        <f t="shared" si="3"/>
        <v>32219.2</v>
      </c>
      <c r="J15" s="84">
        <f t="shared" si="3"/>
        <v>32947.2</v>
      </c>
      <c r="K15" s="86">
        <f t="shared" si="3"/>
        <v>33675.200000000004</v>
      </c>
      <c r="L15" s="84">
        <f t="shared" si="3"/>
        <v>34424</v>
      </c>
      <c r="M15" s="84">
        <f t="shared" si="3"/>
        <v>35193.600000000006</v>
      </c>
      <c r="N15" s="70"/>
      <c r="O15" s="70"/>
      <c r="P15" s="70"/>
      <c r="Q15" s="70"/>
      <c r="R15" s="70"/>
    </row>
    <row r="16" spans="1:18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62"/>
      <c r="O16" s="62"/>
      <c r="P16" s="62"/>
      <c r="Q16" s="62"/>
      <c r="R16" s="75"/>
    </row>
    <row r="17" spans="1:18" ht="39.75" customHeight="1">
      <c r="A17" s="54" t="s">
        <v>17</v>
      </c>
      <c r="B17" s="84">
        <f>ROUND((1+$M$1)*('FY13'!B15),2)</f>
        <v>15.9</v>
      </c>
      <c r="C17" s="84">
        <f>ROUND((1+$M$1)*('FY13'!C15),2)</f>
        <v>16.26</v>
      </c>
      <c r="D17" s="84">
        <f>ROUND((1+$M$1)*('FY13'!D15),2)</f>
        <v>16.62</v>
      </c>
      <c r="E17" s="84">
        <f>ROUND((1+$M$1)*('FY13'!E15),2)</f>
        <v>17</v>
      </c>
      <c r="F17" s="84">
        <f>ROUND((1+$M$1)*('FY13'!F15),2)</f>
        <v>17.38</v>
      </c>
      <c r="G17" s="84">
        <f>ROUND((1+$M$1)*('FY13'!G15),2)</f>
        <v>17.77</v>
      </c>
      <c r="H17" s="84">
        <f>ROUND((1+$M$1)*('FY13'!H15),2)</f>
        <v>18.17</v>
      </c>
      <c r="I17" s="84">
        <f>ROUND((1+$M$1)*('FY13'!I15),2)</f>
        <v>18.57</v>
      </c>
      <c r="J17" s="84">
        <f>ROUND((1+$M$1)*('FY13'!J15),2)</f>
        <v>19</v>
      </c>
      <c r="K17" s="84">
        <f>ROUND((1+$M$1)*('FY13'!K15),2)</f>
        <v>19.42</v>
      </c>
      <c r="L17" s="84">
        <f>ROUND((1+$M$1)*('FY13'!L15),2)</f>
        <v>19.87</v>
      </c>
      <c r="M17" s="84">
        <f>ROUND((1+$M$1)*('FY13'!M15),2)</f>
        <v>20.31</v>
      </c>
      <c r="N17" s="74" t="s">
        <v>18</v>
      </c>
      <c r="O17" s="74" t="s">
        <v>19</v>
      </c>
      <c r="P17" s="74" t="s">
        <v>20</v>
      </c>
      <c r="Q17" s="71"/>
      <c r="R17" s="74" t="s">
        <v>80</v>
      </c>
    </row>
    <row r="18" spans="1:18" ht="13.5">
      <c r="A18" s="55" t="s">
        <v>12</v>
      </c>
      <c r="B18" s="84">
        <f aca="true" t="shared" si="4" ref="B18:M18">2080*B17</f>
        <v>33072</v>
      </c>
      <c r="C18" s="84">
        <f t="shared" si="4"/>
        <v>33820.8</v>
      </c>
      <c r="D18" s="84">
        <f t="shared" si="4"/>
        <v>34569.6</v>
      </c>
      <c r="E18" s="84">
        <f t="shared" si="4"/>
        <v>35360</v>
      </c>
      <c r="F18" s="84">
        <f t="shared" si="4"/>
        <v>36150.4</v>
      </c>
      <c r="G18" s="84">
        <f t="shared" si="4"/>
        <v>36961.6</v>
      </c>
      <c r="H18" s="84">
        <f t="shared" si="4"/>
        <v>37793.600000000006</v>
      </c>
      <c r="I18" s="84">
        <f t="shared" si="4"/>
        <v>38625.6</v>
      </c>
      <c r="J18" s="84">
        <f t="shared" si="4"/>
        <v>39520</v>
      </c>
      <c r="K18" s="84">
        <f t="shared" si="4"/>
        <v>40393.600000000006</v>
      </c>
      <c r="L18" s="84">
        <f t="shared" si="4"/>
        <v>41329.6</v>
      </c>
      <c r="M18" s="84">
        <f t="shared" si="4"/>
        <v>42244.799999999996</v>
      </c>
      <c r="N18" s="70"/>
      <c r="O18" s="70"/>
      <c r="P18" s="70"/>
      <c r="Q18" s="70"/>
      <c r="R18" s="70"/>
    </row>
    <row r="19" spans="1:18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2"/>
      <c r="O19" s="62"/>
      <c r="P19" s="62"/>
      <c r="Q19" s="62"/>
      <c r="R19" s="75"/>
    </row>
    <row r="20" spans="1:18" ht="26.25" customHeight="1">
      <c r="A20" s="54" t="s">
        <v>22</v>
      </c>
      <c r="B20" s="84">
        <f>ROUND((1+$M$1)*('FY13'!B17),2)</f>
        <v>17.76</v>
      </c>
      <c r="C20" s="84">
        <f>ROUND((1+$M$1)*('FY13'!C17),2)</f>
        <v>18.15</v>
      </c>
      <c r="D20" s="84">
        <f>ROUND((1+$M$1)*('FY13'!D17),2)</f>
        <v>18.56</v>
      </c>
      <c r="E20" s="84">
        <f>ROUND((1+$M$1)*('FY13'!E17),2)</f>
        <v>18.99</v>
      </c>
      <c r="F20" s="84">
        <f>ROUND((1+$M$1)*('FY13'!F17),2)</f>
        <v>19.41</v>
      </c>
      <c r="G20" s="84">
        <f>ROUND((1+$M$1)*('FY13'!G17),2)</f>
        <v>19.85</v>
      </c>
      <c r="H20" s="84">
        <f>ROUND((1+$M$1)*('FY13'!H17),2)</f>
        <v>20.3</v>
      </c>
      <c r="I20" s="84">
        <f>ROUND((1+$M$1)*('FY13'!I17),2)</f>
        <v>20.75</v>
      </c>
      <c r="J20" s="84">
        <f>ROUND((1+$M$1)*('FY13'!J17),2)</f>
        <v>21.21</v>
      </c>
      <c r="K20" s="84">
        <f>ROUND((1+$M$1)*('FY13'!K17),2)</f>
        <v>21.69</v>
      </c>
      <c r="L20" s="84">
        <f>ROUND((1+$M$1)*('FY13'!L17),2)</f>
        <v>22.18</v>
      </c>
      <c r="M20" s="84">
        <f>ROUND((1+$M$1)*('FY13'!M17),2)</f>
        <v>22.68</v>
      </c>
      <c r="N20" s="74" t="s">
        <v>23</v>
      </c>
      <c r="O20" s="74" t="s">
        <v>24</v>
      </c>
      <c r="P20" s="74" t="s">
        <v>25</v>
      </c>
      <c r="Q20" s="71"/>
      <c r="R20" s="71" t="s">
        <v>26</v>
      </c>
    </row>
    <row r="21" spans="1:18" ht="13.5">
      <c r="A21" s="55" t="s">
        <v>12</v>
      </c>
      <c r="B21" s="84">
        <f aca="true" t="shared" si="5" ref="B21:M21">2080*B20</f>
        <v>36940.8</v>
      </c>
      <c r="C21" s="84">
        <f t="shared" si="5"/>
        <v>37752</v>
      </c>
      <c r="D21" s="84">
        <f t="shared" si="5"/>
        <v>38604.799999999996</v>
      </c>
      <c r="E21" s="84">
        <f t="shared" si="5"/>
        <v>39499.2</v>
      </c>
      <c r="F21" s="84">
        <f t="shared" si="5"/>
        <v>40372.8</v>
      </c>
      <c r="G21" s="84">
        <f t="shared" si="5"/>
        <v>41288</v>
      </c>
      <c r="H21" s="84">
        <f t="shared" si="5"/>
        <v>42224</v>
      </c>
      <c r="I21" s="84">
        <f t="shared" si="5"/>
        <v>43160</v>
      </c>
      <c r="J21" s="84">
        <f t="shared" si="5"/>
        <v>44116.8</v>
      </c>
      <c r="K21" s="84">
        <f t="shared" si="5"/>
        <v>45115.200000000004</v>
      </c>
      <c r="L21" s="84">
        <f t="shared" si="5"/>
        <v>46134.4</v>
      </c>
      <c r="M21" s="84">
        <f t="shared" si="5"/>
        <v>47174.4</v>
      </c>
      <c r="N21" s="70"/>
      <c r="O21" s="70"/>
      <c r="P21" s="70"/>
      <c r="Q21" s="70"/>
      <c r="R21" s="70"/>
    </row>
    <row r="22" spans="2:18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62"/>
      <c r="O22" s="62"/>
      <c r="P22" s="62"/>
      <c r="Q22" s="62"/>
      <c r="R22" s="75"/>
    </row>
    <row r="23" spans="1:18" ht="26.25" customHeight="1">
      <c r="A23" s="54" t="s">
        <v>27</v>
      </c>
      <c r="B23" s="84">
        <f>ROUND((1+$M$1)*('FY13'!B19),2)</f>
        <v>19.88</v>
      </c>
      <c r="C23" s="84">
        <f>ROUND((1+$M$1)*('FY13'!C19),2)</f>
        <v>20.32</v>
      </c>
      <c r="D23" s="84">
        <f>ROUND((1+$M$1)*('FY13'!D19),2)</f>
        <v>20.78</v>
      </c>
      <c r="E23" s="84">
        <f>ROUND((1+$M$1)*('FY13'!E19),2)</f>
        <v>21.25</v>
      </c>
      <c r="F23" s="84">
        <f>ROUND((1+$M$1)*('FY13'!F19),2)</f>
        <v>21.74</v>
      </c>
      <c r="G23" s="84">
        <f>ROUND((1+$M$1)*('FY13'!G19),2)</f>
        <v>22.22</v>
      </c>
      <c r="H23" s="84">
        <f>ROUND((1+$M$1)*('FY13'!H19),2)</f>
        <v>22.71</v>
      </c>
      <c r="I23" s="84">
        <f>ROUND((1+$M$1)*('FY13'!I19),2)</f>
        <v>23.23</v>
      </c>
      <c r="J23" s="84">
        <f>ROUND((1+$M$1)*('FY13'!J19),2)</f>
        <v>23.75</v>
      </c>
      <c r="K23" s="84">
        <f>ROUND((1+$M$1)*('FY13'!K19),2)</f>
        <v>24.29</v>
      </c>
      <c r="L23" s="84">
        <f>ROUND((1+$M$1)*('FY13'!L19),2)</f>
        <v>24.83</v>
      </c>
      <c r="M23" s="84">
        <f>ROUND((1+$M$1)*('FY13'!M19),2)</f>
        <v>25.39</v>
      </c>
      <c r="N23" s="71"/>
      <c r="O23" s="71"/>
      <c r="P23" s="71"/>
      <c r="Q23" s="71"/>
      <c r="R23" s="74" t="s">
        <v>28</v>
      </c>
    </row>
    <row r="24" spans="1:18" ht="13.5">
      <c r="A24" s="55" t="s">
        <v>12</v>
      </c>
      <c r="B24" s="84">
        <f aca="true" t="shared" si="6" ref="B24:M24">2080*B23</f>
        <v>41350.4</v>
      </c>
      <c r="C24" s="84">
        <f t="shared" si="6"/>
        <v>42265.6</v>
      </c>
      <c r="D24" s="84">
        <f t="shared" si="6"/>
        <v>43222.4</v>
      </c>
      <c r="E24" s="84">
        <f t="shared" si="6"/>
        <v>44200</v>
      </c>
      <c r="F24" s="84">
        <f t="shared" si="6"/>
        <v>45219.2</v>
      </c>
      <c r="G24" s="84">
        <f t="shared" si="6"/>
        <v>46217.6</v>
      </c>
      <c r="H24" s="84">
        <f t="shared" si="6"/>
        <v>47236.8</v>
      </c>
      <c r="I24" s="84">
        <f t="shared" si="6"/>
        <v>48318.4</v>
      </c>
      <c r="J24" s="84">
        <f t="shared" si="6"/>
        <v>49400</v>
      </c>
      <c r="K24" s="84">
        <f t="shared" si="6"/>
        <v>50523.2</v>
      </c>
      <c r="L24" s="84">
        <f t="shared" si="6"/>
        <v>51646.399999999994</v>
      </c>
      <c r="M24" s="84">
        <f t="shared" si="6"/>
        <v>52811.200000000004</v>
      </c>
      <c r="N24" s="70"/>
      <c r="O24" s="70"/>
      <c r="P24" s="70"/>
      <c r="Q24" s="70"/>
      <c r="R24" s="70"/>
    </row>
    <row r="25" spans="1:18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62"/>
      <c r="O25" s="62"/>
      <c r="P25" s="62"/>
      <c r="Q25" s="62"/>
      <c r="R25" s="75"/>
    </row>
    <row r="26" spans="1:18" ht="26.25" customHeight="1">
      <c r="A26" s="54" t="s">
        <v>29</v>
      </c>
      <c r="B26" s="84">
        <f>ROUND((1+$M$1)*('FY13'!B21),2)</f>
        <v>22.52</v>
      </c>
      <c r="C26" s="84">
        <f>ROUND((1+$M$1)*('FY13'!C21),2)</f>
        <v>23.03</v>
      </c>
      <c r="D26" s="84">
        <f>ROUND((1+$M$1)*('FY13'!D21),2)</f>
        <v>23.54</v>
      </c>
      <c r="E26" s="84">
        <f>ROUND((1+$M$1)*('FY13'!E21),2)</f>
        <v>24.08</v>
      </c>
      <c r="F26" s="84">
        <f>ROUND((1+$M$1)*('FY13'!F21),2)</f>
        <v>24.62</v>
      </c>
      <c r="G26" s="84">
        <f>ROUND((1+$M$1)*('FY13'!G21),2)</f>
        <v>25.18</v>
      </c>
      <c r="H26" s="84">
        <f>ROUND((1+$M$1)*('FY13'!H21),2)</f>
        <v>25.74</v>
      </c>
      <c r="I26" s="84">
        <f>ROUND((1+$M$1)*('FY13'!I21),2)</f>
        <v>26.33</v>
      </c>
      <c r="J26" s="84">
        <f>ROUND((1+$M$1)*('FY13'!J21),2)</f>
        <v>26.91</v>
      </c>
      <c r="K26" s="84">
        <f>ROUND((1+$M$1)*('FY13'!K21),2)</f>
        <v>27.52</v>
      </c>
      <c r="L26" s="84">
        <f>ROUND((1+$M$1)*('FY13'!L21),2)</f>
        <v>28.14</v>
      </c>
      <c r="M26" s="84">
        <f>ROUND((1+$M$1)*('FY13'!M21),2)</f>
        <v>28.76</v>
      </c>
      <c r="N26" s="71"/>
      <c r="O26" s="74" t="s">
        <v>30</v>
      </c>
      <c r="P26" s="74" t="s">
        <v>31</v>
      </c>
      <c r="Q26" s="71"/>
      <c r="R26" s="74" t="s">
        <v>32</v>
      </c>
    </row>
    <row r="27" spans="1:18" ht="13.5">
      <c r="A27" s="55" t="s">
        <v>12</v>
      </c>
      <c r="B27" s="84">
        <f aca="true" t="shared" si="7" ref="B27:M27">2080*B26</f>
        <v>46841.6</v>
      </c>
      <c r="C27" s="84">
        <f t="shared" si="7"/>
        <v>47902.4</v>
      </c>
      <c r="D27" s="84">
        <f t="shared" si="7"/>
        <v>48963.2</v>
      </c>
      <c r="E27" s="84">
        <f t="shared" si="7"/>
        <v>50086.399999999994</v>
      </c>
      <c r="F27" s="84">
        <f t="shared" si="7"/>
        <v>51209.6</v>
      </c>
      <c r="G27" s="84">
        <f t="shared" si="7"/>
        <v>52374.4</v>
      </c>
      <c r="H27" s="84">
        <f t="shared" si="7"/>
        <v>53539.2</v>
      </c>
      <c r="I27" s="84">
        <f t="shared" si="7"/>
        <v>54766.399999999994</v>
      </c>
      <c r="J27" s="84">
        <f t="shared" si="7"/>
        <v>55972.8</v>
      </c>
      <c r="K27" s="84">
        <f t="shared" si="7"/>
        <v>57241.6</v>
      </c>
      <c r="L27" s="84">
        <f t="shared" si="7"/>
        <v>58531.200000000004</v>
      </c>
      <c r="M27" s="84">
        <f t="shared" si="7"/>
        <v>59820.8</v>
      </c>
      <c r="N27" s="70"/>
      <c r="O27" s="70"/>
      <c r="P27" s="70"/>
      <c r="Q27" s="70"/>
      <c r="R27" s="70"/>
    </row>
    <row r="28" spans="1:18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62"/>
      <c r="O28" s="62"/>
      <c r="P28" s="62"/>
      <c r="Q28" s="62"/>
      <c r="R28" s="75"/>
    </row>
    <row r="29" spans="1:18" ht="26.25" customHeight="1">
      <c r="A29" s="54" t="s">
        <v>33</v>
      </c>
      <c r="B29" s="84">
        <f>ROUND((1+$M$1)*('FY13'!B23),2)</f>
        <v>25.16</v>
      </c>
      <c r="C29" s="84">
        <f>ROUND((1+$M$1)*('FY13'!C23),2)</f>
        <v>25.73</v>
      </c>
      <c r="D29" s="84">
        <f>ROUND((1+$M$1)*('FY13'!D23),2)</f>
        <v>26.3</v>
      </c>
      <c r="E29" s="84">
        <f>ROUND((1+$M$1)*('FY13'!E23),2)</f>
        <v>26.9</v>
      </c>
      <c r="F29" s="84">
        <f>ROUND((1+$M$1)*('FY13'!F23),2)</f>
        <v>27.5</v>
      </c>
      <c r="G29" s="84">
        <f>ROUND((1+$M$1)*('FY13'!G23),2)</f>
        <v>28.13</v>
      </c>
      <c r="H29" s="84">
        <f>ROUND((1+$M$1)*('FY13'!H23),2)</f>
        <v>28.75</v>
      </c>
      <c r="I29" s="84">
        <f>ROUND((1+$M$1)*('FY13'!I23),2)</f>
        <v>29.4</v>
      </c>
      <c r="J29" s="84">
        <f>ROUND((1+$M$1)*('FY13'!J23),2)</f>
        <v>30.07</v>
      </c>
      <c r="K29" s="84">
        <f>ROUND((1+$M$1)*('FY13'!K23),2)</f>
        <v>30.74</v>
      </c>
      <c r="L29" s="84">
        <f>ROUND((1+$M$1)*('FY13'!L23),2)</f>
        <v>31.43</v>
      </c>
      <c r="M29" s="84">
        <f>ROUND((1+$M$1)*('FY13'!M23),2)</f>
        <v>32.15</v>
      </c>
      <c r="N29" s="71"/>
      <c r="O29" s="71"/>
      <c r="P29" s="71"/>
      <c r="Q29" s="71"/>
      <c r="R29" s="71"/>
    </row>
    <row r="30" spans="1:18" ht="13.5">
      <c r="A30" s="55" t="s">
        <v>12</v>
      </c>
      <c r="B30" s="84">
        <f aca="true" t="shared" si="8" ref="B30:M30">2080*B29</f>
        <v>52332.8</v>
      </c>
      <c r="C30" s="84">
        <f t="shared" si="8"/>
        <v>53518.4</v>
      </c>
      <c r="D30" s="84">
        <f t="shared" si="8"/>
        <v>54704</v>
      </c>
      <c r="E30" s="84">
        <f t="shared" si="8"/>
        <v>55952</v>
      </c>
      <c r="F30" s="84">
        <f t="shared" si="8"/>
        <v>57200</v>
      </c>
      <c r="G30" s="84">
        <f t="shared" si="8"/>
        <v>58510.4</v>
      </c>
      <c r="H30" s="84">
        <f t="shared" si="8"/>
        <v>59800</v>
      </c>
      <c r="I30" s="84">
        <f t="shared" si="8"/>
        <v>61152</v>
      </c>
      <c r="J30" s="84">
        <f t="shared" si="8"/>
        <v>62545.6</v>
      </c>
      <c r="K30" s="84">
        <f t="shared" si="8"/>
        <v>63939.2</v>
      </c>
      <c r="L30" s="84">
        <f t="shared" si="8"/>
        <v>65374.4</v>
      </c>
      <c r="M30" s="84">
        <f t="shared" si="8"/>
        <v>66872</v>
      </c>
      <c r="N30" s="70"/>
      <c r="O30" s="70"/>
      <c r="P30" s="70"/>
      <c r="Q30" s="70"/>
      <c r="R30" s="70"/>
    </row>
    <row r="31" spans="1:18" ht="13.5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61"/>
      <c r="R31" s="75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5" t="s">
        <v>37</v>
      </c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1" t="s">
        <v>77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2"/>
      <c r="R33" s="32"/>
    </row>
    <row r="34" spans="1:18" ht="12.75">
      <c r="A34" s="1" t="s">
        <v>36</v>
      </c>
      <c r="B34" s="5"/>
      <c r="C34" s="5"/>
      <c r="D34" s="8"/>
      <c r="E34" s="4" t="s">
        <v>41</v>
      </c>
      <c r="F34" s="31"/>
      <c r="G34" s="31"/>
      <c r="H34" s="31"/>
      <c r="I34" s="31"/>
      <c r="J34" s="8"/>
      <c r="K34" s="8"/>
      <c r="L34" s="8"/>
      <c r="M34" s="8"/>
      <c r="N34" s="32"/>
      <c r="O34" s="32"/>
      <c r="P34" s="32"/>
      <c r="Q34" s="32"/>
      <c r="R34" s="32"/>
    </row>
    <row r="35" spans="1:18" ht="13.5">
      <c r="A35" s="5" t="s">
        <v>38</v>
      </c>
      <c r="C35" s="76">
        <f>ROUND((1+$M$1)*('FY13'!E37),2)</f>
        <v>17</v>
      </c>
      <c r="D35" s="8"/>
      <c r="E35" s="5" t="s">
        <v>42</v>
      </c>
      <c r="F35" s="5"/>
      <c r="G35" s="8"/>
      <c r="H35" s="76">
        <v>42571</v>
      </c>
      <c r="I35" s="31"/>
      <c r="J35" s="6" t="s">
        <v>46</v>
      </c>
      <c r="K35" s="6"/>
      <c r="L35" s="36"/>
      <c r="M35" s="76">
        <v>70700</v>
      </c>
      <c r="N35" s="32"/>
      <c r="O35" s="32"/>
      <c r="P35" s="32"/>
      <c r="Q35" s="32"/>
      <c r="R35" s="32"/>
    </row>
    <row r="36" spans="1:18" ht="13.5">
      <c r="A36" s="5" t="s">
        <v>39</v>
      </c>
      <c r="C36" s="76">
        <f>ROUND((1+$M$1)*('FY13'!E38),2)</f>
        <v>17</v>
      </c>
      <c r="D36" s="8"/>
      <c r="E36" s="6" t="s">
        <v>43</v>
      </c>
      <c r="F36" s="6"/>
      <c r="G36" s="36"/>
      <c r="H36" s="76">
        <v>48206</v>
      </c>
      <c r="I36" s="31"/>
      <c r="J36" s="6" t="s">
        <v>47</v>
      </c>
      <c r="K36" s="6"/>
      <c r="L36" s="36"/>
      <c r="M36" s="76">
        <v>2500</v>
      </c>
      <c r="N36" s="32"/>
      <c r="O36" s="32"/>
      <c r="P36" s="32"/>
      <c r="Q36" s="32"/>
      <c r="R36" s="32"/>
    </row>
    <row r="37" spans="1:18" ht="13.5">
      <c r="A37" s="5" t="s">
        <v>40</v>
      </c>
      <c r="C37" s="76">
        <f>ROUND((1+$M$1)*('FY13'!E39),2)</f>
        <v>13.25</v>
      </c>
      <c r="D37" s="8"/>
      <c r="E37" s="6" t="s">
        <v>45</v>
      </c>
      <c r="F37" s="6"/>
      <c r="G37" s="36"/>
      <c r="H37" s="76">
        <v>30000</v>
      </c>
      <c r="I37" s="31"/>
      <c r="J37" s="6" t="s">
        <v>70</v>
      </c>
      <c r="K37" s="8"/>
      <c r="L37" s="8"/>
      <c r="M37" s="87">
        <v>13500</v>
      </c>
      <c r="N37" s="32"/>
      <c r="O37" s="32"/>
      <c r="P37" s="32"/>
      <c r="Q37" s="32"/>
      <c r="R37" s="32"/>
    </row>
    <row r="38" spans="1:18" ht="12.75">
      <c r="A38" s="31"/>
      <c r="B38" s="31"/>
      <c r="C38" s="31"/>
      <c r="D38" s="31"/>
      <c r="I38" s="31"/>
      <c r="J38" s="8"/>
      <c r="K38" s="8"/>
      <c r="L38" s="8"/>
      <c r="M38" s="8"/>
      <c r="N38" s="32"/>
      <c r="O38" s="32"/>
      <c r="P38" s="32"/>
      <c r="Q38" s="32"/>
      <c r="R38" s="32"/>
    </row>
    <row r="39" spans="1:18" ht="12.75">
      <c r="A39" s="8"/>
      <c r="B39" s="8"/>
      <c r="C39" s="8"/>
      <c r="D39" s="8"/>
      <c r="I39" s="8"/>
      <c r="J39" s="8"/>
      <c r="K39" s="8"/>
      <c r="L39" s="8"/>
      <c r="M39" s="8"/>
      <c r="N39" s="33"/>
      <c r="O39" s="33"/>
      <c r="P39" s="33"/>
      <c r="Q39" s="33"/>
      <c r="R39" s="33"/>
    </row>
  </sheetData>
  <sheetProtection/>
  <printOptions/>
  <pageMargins left="0.25" right="0.25" top="0.75" bottom="0.75" header="0.3" footer="0.3"/>
  <pageSetup horizontalDpi="600" verticalDpi="600" orientation="landscape" scale="80" r:id="rId1"/>
  <headerFooter alignWithMargins="0">
    <oddHeader>&amp;C&amp;"Arial,Bold"&amp;12Town of Berlin
Personnel Classification Spreadsheet Fiscal Year 2014</oddHeader>
    <oddFooter>&amp;L* Approximate Annual Figure based on 40 hours per week&amp;RRevised  November 13,2012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KV1W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June Poland</cp:lastModifiedBy>
  <cp:lastPrinted>2019-11-11T13:10:16Z</cp:lastPrinted>
  <dcterms:created xsi:type="dcterms:W3CDTF">2005-04-14T00:48:53Z</dcterms:created>
  <dcterms:modified xsi:type="dcterms:W3CDTF">2019-11-11T13:10:32Z</dcterms:modified>
  <cp:category/>
  <cp:version/>
  <cp:contentType/>
  <cp:contentStatus/>
</cp:coreProperties>
</file>